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20210716-Galo\0-Datos\25-PCBE Cursos\30-Mód 2, EvlPrD\"/>
    </mc:Choice>
  </mc:AlternateContent>
  <bookViews>
    <workbookView xWindow="0" yWindow="0" windowWidth="20490" windowHeight="7650" tabRatio="795"/>
  </bookViews>
  <sheets>
    <sheet name="kappa 2x2, 3x3, 4x4, 5x5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8" i="4" l="1"/>
  <c r="T28" i="4"/>
  <c r="L28" i="4"/>
  <c r="E28" i="4"/>
  <c r="AF20" i="4"/>
  <c r="AE20" i="4"/>
  <c r="AD20" i="4"/>
  <c r="AD21" i="4" s="1"/>
  <c r="AC20" i="4"/>
  <c r="AB20" i="4"/>
  <c r="AG19" i="4"/>
  <c r="V19" i="4"/>
  <c r="U19" i="4"/>
  <c r="U20" i="4" s="1"/>
  <c r="T19" i="4"/>
  <c r="S19" i="4"/>
  <c r="AG18" i="4"/>
  <c r="AH18" i="4" s="1"/>
  <c r="W18" i="4"/>
  <c r="M18" i="4"/>
  <c r="L18" i="4"/>
  <c r="K18" i="4"/>
  <c r="AG17" i="4"/>
  <c r="W17" i="4"/>
  <c r="N17" i="4"/>
  <c r="E17" i="4"/>
  <c r="D17" i="4"/>
  <c r="AG16" i="4"/>
  <c r="W16" i="4"/>
  <c r="N16" i="4"/>
  <c r="F16" i="4"/>
  <c r="AG15" i="4"/>
  <c r="AG20" i="4" s="1"/>
  <c r="W15" i="4"/>
  <c r="W19" i="4" s="1"/>
  <c r="N15" i="4"/>
  <c r="N18" i="4" s="1"/>
  <c r="F15" i="4"/>
  <c r="F17" i="4" s="1"/>
  <c r="C23" i="4" s="1"/>
  <c r="B28" i="4" l="1"/>
  <c r="D18" i="4"/>
  <c r="K19" i="4"/>
  <c r="X18" i="4"/>
  <c r="S20" i="4"/>
  <c r="R23" i="4"/>
  <c r="V20" i="4"/>
  <c r="X16" i="4"/>
  <c r="L19" i="4"/>
  <c r="AE21" i="4"/>
  <c r="G16" i="4"/>
  <c r="O16" i="4"/>
  <c r="O15" i="4"/>
  <c r="O17" i="4"/>
  <c r="J23" i="4"/>
  <c r="E18" i="4"/>
  <c r="AF21" i="4"/>
  <c r="AB21" i="4"/>
  <c r="AH16" i="4"/>
  <c r="AH15" i="4"/>
  <c r="AA23" i="4"/>
  <c r="AC21" i="4"/>
  <c r="AH19" i="4"/>
  <c r="AH17" i="4"/>
  <c r="X17" i="4"/>
  <c r="M19" i="4"/>
  <c r="T20" i="4"/>
  <c r="G15" i="4"/>
  <c r="X15" i="4"/>
  <c r="I28" i="4" l="1"/>
  <c r="U23" i="4"/>
  <c r="R28" i="4" s="1"/>
  <c r="AC25" i="4"/>
  <c r="Z31" i="4" s="1"/>
  <c r="Z28" i="4"/>
  <c r="M23" i="4"/>
  <c r="J28" i="4" s="1"/>
  <c r="T25" i="4"/>
  <c r="Q31" i="4" s="1"/>
  <c r="Q28" i="4"/>
  <c r="S28" i="4" s="1"/>
  <c r="F23" i="4"/>
  <c r="AD23" i="4"/>
  <c r="AA28" i="4" s="1"/>
  <c r="V28" i="4" l="1"/>
  <c r="S31" i="4" s="1"/>
  <c r="U28" i="4"/>
  <c r="R31" i="4" s="1"/>
  <c r="L25" i="4"/>
  <c r="I31" i="4" s="1"/>
  <c r="C28" i="4"/>
  <c r="D28" i="4" s="1"/>
  <c r="E25" i="4"/>
  <c r="B31" i="4" s="1"/>
  <c r="AB28" i="4"/>
  <c r="AD28" i="4" s="1"/>
  <c r="AA31" i="4" s="1"/>
  <c r="K28" i="4"/>
  <c r="AE28" i="4" l="1"/>
  <c r="AB31" i="4" s="1"/>
  <c r="N28" i="4"/>
  <c r="K31" i="4" s="1"/>
  <c r="M28" i="4"/>
  <c r="J31" i="4" s="1"/>
  <c r="G28" i="4"/>
  <c r="D31" i="4" s="1"/>
  <c r="F28" i="4"/>
  <c r="C31" i="4" s="1"/>
</calcChain>
</file>

<file path=xl/sharedStrings.xml><?xml version="1.0" encoding="utf-8"?>
<sst xmlns="http://schemas.openxmlformats.org/spreadsheetml/2006/main" count="114" uniqueCount="35">
  <si>
    <t>Total</t>
  </si>
  <si>
    <t>Concordancia más allá del azar mediante el índice kappa de Cohen, para tablas 2x2, 3x3, 4x4 y 5x5</t>
  </si>
  <si>
    <t>a) inter-observador (entre dos observadores al mismo tiempo); y b) intra-observador (entre dos observaciones mías en distintos tiempos)</t>
  </si>
  <si>
    <r>
      <t xml:space="preserve">Kappa = (Po - Pe) / (1 - Pe), siendo </t>
    </r>
    <r>
      <rPr>
        <b/>
        <sz val="10"/>
        <rFont val="Calibri"/>
        <family val="2"/>
        <scheme val="minor"/>
      </rPr>
      <t>Po</t>
    </r>
    <r>
      <rPr>
        <sz val="10"/>
        <rFont val="Calibri"/>
        <family val="2"/>
        <scheme val="minor"/>
      </rPr>
      <t xml:space="preserve"> = proporción de concordancia observada; </t>
    </r>
    <r>
      <rPr>
        <sz val="10"/>
        <color rgb="FF0000FF"/>
        <rFont val="Calibri"/>
        <family val="2"/>
        <scheme val="minor"/>
      </rPr>
      <t>Pe</t>
    </r>
    <r>
      <rPr>
        <sz val="10"/>
        <rFont val="Calibri"/>
        <family val="2"/>
        <scheme val="minor"/>
      </rPr>
      <t xml:space="preserve"> = proporción de concordancia esperada por el azar.</t>
    </r>
  </si>
  <si>
    <t>ÍNDICE KAPPA DE COHEN, tabla 2 x 2</t>
  </si>
  <si>
    <t>ÍNDICE KAPPA DE COHEN, tabla 3 x 3</t>
  </si>
  <si>
    <t>ÍNDICE KAPPA DE COHEN, tabla 4 x 4</t>
  </si>
  <si>
    <t>ÍNDICE KAPPA DE COHEN, tabla 5 x 5</t>
  </si>
  <si>
    <t>Índice kappa</t>
  </si>
  <si>
    <t>Observador A</t>
  </si>
  <si>
    <t>Observado</t>
  </si>
  <si>
    <t>Enfermo</t>
  </si>
  <si>
    <t>Sano</t>
  </si>
  <si>
    <t>Leve</t>
  </si>
  <si>
    <t>Moderado</t>
  </si>
  <si>
    <t>Grave</t>
  </si>
  <si>
    <t>No patológica</t>
  </si>
  <si>
    <t>Moderada</t>
  </si>
  <si>
    <t>Severa</t>
  </si>
  <si>
    <t>Muy severa</t>
  </si>
  <si>
    <t>Observador B</t>
  </si>
  <si>
    <r>
      <t>P</t>
    </r>
    <r>
      <rPr>
        <vertAlign val="subscript"/>
        <sz val="10"/>
        <rFont val="Calibri"/>
        <family val="2"/>
      </rPr>
      <t>o</t>
    </r>
    <r>
      <rPr>
        <sz val="10"/>
        <rFont val="Calibri"/>
        <family val="2"/>
      </rPr>
      <t xml:space="preserve"> =</t>
    </r>
  </si>
  <si>
    <r>
      <t>P</t>
    </r>
    <r>
      <rPr>
        <vertAlign val="subscript"/>
        <sz val="11"/>
        <color indexed="8"/>
        <rFont val="Calibri"/>
        <family val="2"/>
      </rPr>
      <t>e</t>
    </r>
    <r>
      <rPr>
        <sz val="10"/>
        <rFont val="Calibri"/>
        <family val="2"/>
      </rPr>
      <t>=</t>
    </r>
  </si>
  <si>
    <t>kappa  =</t>
  </si>
  <si>
    <r>
      <t xml:space="preserve"> P</t>
    </r>
    <r>
      <rPr>
        <vertAlign val="subscript"/>
        <sz val="11"/>
        <color indexed="8"/>
        <rFont val="Calibri"/>
        <family val="2"/>
      </rPr>
      <t>o</t>
    </r>
    <r>
      <rPr>
        <sz val="10"/>
        <rFont val="Calibri"/>
        <family val="2"/>
      </rPr>
      <t xml:space="preserve"> - P</t>
    </r>
    <r>
      <rPr>
        <vertAlign val="subscript"/>
        <sz val="11"/>
        <color indexed="8"/>
        <rFont val="Calibri"/>
        <family val="2"/>
      </rPr>
      <t>e</t>
    </r>
    <r>
      <rPr>
        <sz val="10"/>
        <rFont val="Calibri"/>
        <family val="2"/>
      </rPr>
      <t xml:space="preserve"> / (1-P</t>
    </r>
    <r>
      <rPr>
        <vertAlign val="subscript"/>
        <sz val="11"/>
        <color indexed="8"/>
        <rFont val="Calibri"/>
        <family val="2"/>
      </rPr>
      <t>e</t>
    </r>
    <r>
      <rPr>
        <sz val="10"/>
        <rFont val="Calibri"/>
        <family val="2"/>
      </rPr>
      <t>)</t>
    </r>
  </si>
  <si>
    <t xml:space="preserve">Po </t>
  </si>
  <si>
    <t xml:space="preserve"> Pe</t>
  </si>
  <si>
    <t>EE= Raíz [Po(1-Pe)] / N(1-Pe)] =</t>
  </si>
  <si>
    <t>Z alfa/2 (0,05)</t>
  </si>
  <si>
    <t>LS IC 95%</t>
  </si>
  <si>
    <t>LS IC 95%)</t>
  </si>
  <si>
    <t>Kappa</t>
  </si>
  <si>
    <t>Escribiendo los números en las casillas sobre fondo amarillo, se obtiene la concordancia kappa</t>
  </si>
  <si>
    <t xml:space="preserve">Los fundamentos, los cálculos y los significados prácticos de la concordancia entre dos observadores cuando no no hay un referente de objetividad pueden consultarse en: </t>
  </si>
  <si>
    <t>http://evalmed.es/2020/04/20/modulo-2-2-concordancia-mas-alla-del-azar/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</si>
</sst>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0.000"/>
    <numFmt numFmtId="166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bscript"/>
      <sz val="10"/>
      <name val="Calibri"/>
      <family val="2"/>
    </font>
    <font>
      <sz val="10"/>
      <name val="Calibri"/>
      <family val="2"/>
    </font>
    <font>
      <vertAlign val="subscript"/>
      <sz val="11"/>
      <color indexed="8"/>
      <name val="Calibri"/>
      <family val="2"/>
    </font>
    <font>
      <sz val="9"/>
      <name val="Calibri"/>
      <family val="2"/>
      <scheme val="minor"/>
    </font>
    <font>
      <sz val="9"/>
      <color indexed="12"/>
      <name val="Calibri"/>
      <family val="2"/>
    </font>
    <font>
      <b/>
      <u/>
      <sz val="10"/>
      <name val="Calibri"/>
      <family val="2"/>
      <scheme val="minor"/>
    </font>
    <font>
      <sz val="11"/>
      <color rgb="FF9933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4">
    <xf numFmtId="0" fontId="0" fillId="0" borderId="0" xfId="0"/>
    <xf numFmtId="0" fontId="6" fillId="0" borderId="0" xfId="0" applyFont="1" applyFill="1" applyBorder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9" fontId="9" fillId="0" borderId="0" xfId="2" applyFont="1" applyAlignment="1">
      <alignment horizontal="center"/>
    </xf>
    <xf numFmtId="0" fontId="3" fillId="0" borderId="0" xfId="0" applyFont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/>
    </xf>
    <xf numFmtId="9" fontId="9" fillId="0" borderId="0" xfId="2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1" fontId="3" fillId="0" borderId="6" xfId="1" applyNumberFormat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9" fontId="12" fillId="0" borderId="0" xfId="2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9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/>
    <xf numFmtId="2" fontId="3" fillId="0" borderId="9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distributed"/>
    </xf>
    <xf numFmtId="1" fontId="3" fillId="0" borderId="0" xfId="1" applyNumberFormat="1" applyFont="1" applyFill="1" applyBorder="1" applyAlignment="1">
      <alignment horizontal="center" vertical="distributed"/>
    </xf>
    <xf numFmtId="1" fontId="2" fillId="0" borderId="0" xfId="1" applyNumberFormat="1" applyFont="1" applyFill="1" applyBorder="1" applyAlignment="1">
      <alignment horizontal="center" vertical="distributed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vertical="distributed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8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20" fillId="4" borderId="13" xfId="3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0" fillId="0" borderId="0" xfId="3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9" fillId="0" borderId="0" xfId="2" applyFont="1" applyFill="1" applyAlignment="1">
      <alignment horizontal="center"/>
    </xf>
    <xf numFmtId="0" fontId="3" fillId="4" borderId="6" xfId="0" applyFont="1" applyFill="1" applyBorder="1" applyAlignment="1">
      <alignment vertical="center"/>
    </xf>
    <xf numFmtId="9" fontId="9" fillId="4" borderId="6" xfId="2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9900"/>
      <color rgb="FFCCFFFF"/>
      <color rgb="FFCCFF99"/>
      <color rgb="FFFFFF99"/>
      <color rgb="FF0000FF"/>
      <color rgb="FF339966"/>
      <color rgb="FF993300"/>
      <color rgb="FF00FF00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8</xdr:row>
      <xdr:rowOff>152400</xdr:rowOff>
    </xdr:from>
    <xdr:to>
      <xdr:col>3</xdr:col>
      <xdr:colOff>247650</xdr:colOff>
      <xdr:row>14</xdr:row>
      <xdr:rowOff>38100</xdr:rowOff>
    </xdr:to>
    <xdr:cxnSp macro="">
      <xdr:nvCxnSpPr>
        <xdr:cNvPr id="3" name="Conector recto de flecha 2"/>
        <xdr:cNvCxnSpPr/>
      </xdr:nvCxnSpPr>
      <xdr:spPr>
        <a:xfrm>
          <a:off x="857250" y="904875"/>
          <a:ext cx="1152525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workbookViewId="0"/>
  </sheetViews>
  <sheetFormatPr baseColWidth="10" defaultRowHeight="12.75" x14ac:dyDescent="0.2"/>
  <cols>
    <col min="1" max="1" width="1.7109375" style="3" customWidth="1"/>
    <col min="2" max="2" width="12.28515625" style="3" customWidth="1"/>
    <col min="3" max="6" width="12.42578125" style="3" customWidth="1"/>
    <col min="7" max="8" width="5.5703125" style="3" customWidth="1"/>
    <col min="9" max="9" width="12.28515625" style="3" customWidth="1"/>
    <col min="10" max="10" width="9.42578125" style="3" customWidth="1"/>
    <col min="11" max="11" width="13.140625" style="3" customWidth="1"/>
    <col min="12" max="12" width="12.7109375" style="3" customWidth="1"/>
    <col min="13" max="13" width="13.5703125" style="3" customWidth="1"/>
    <col min="14" max="14" width="10" style="3" customWidth="1"/>
    <col min="15" max="16" width="5.5703125" style="3" customWidth="1"/>
    <col min="17" max="17" width="12.28515625" style="3" customWidth="1"/>
    <col min="18" max="23" width="13.5703125" style="3" customWidth="1"/>
    <col min="24" max="25" width="5.5703125" style="3" customWidth="1"/>
    <col min="26" max="26" width="12.28515625" style="3" customWidth="1"/>
    <col min="27" max="33" width="11.42578125" style="3"/>
    <col min="34" max="35" width="5.5703125" style="3" customWidth="1"/>
    <col min="36" max="256" width="11.42578125" style="3"/>
    <col min="257" max="257" width="1.7109375" style="3" customWidth="1"/>
    <col min="258" max="258" width="13" style="3" customWidth="1"/>
    <col min="259" max="262" width="12.42578125" style="3" customWidth="1"/>
    <col min="263" max="263" width="11" style="3" bestFit="1" customWidth="1"/>
    <col min="264" max="264" width="9.5703125" style="3" bestFit="1" customWidth="1"/>
    <col min="265" max="265" width="9.85546875" style="3" bestFit="1" customWidth="1"/>
    <col min="266" max="266" width="9.42578125" style="3" customWidth="1"/>
    <col min="267" max="267" width="13.140625" style="3" customWidth="1"/>
    <col min="268" max="268" width="12.7109375" style="3" customWidth="1"/>
    <col min="269" max="269" width="13.5703125" style="3" customWidth="1"/>
    <col min="270" max="270" width="10" style="3" customWidth="1"/>
    <col min="271" max="271" width="13.5703125" style="3" bestFit="1" customWidth="1"/>
    <col min="272" max="280" width="13.5703125" style="3" customWidth="1"/>
    <col min="281" max="281" width="13.140625" style="3" customWidth="1"/>
    <col min="282" max="512" width="11.42578125" style="3"/>
    <col min="513" max="513" width="1.7109375" style="3" customWidth="1"/>
    <col min="514" max="514" width="13" style="3" customWidth="1"/>
    <col min="515" max="518" width="12.42578125" style="3" customWidth="1"/>
    <col min="519" max="519" width="11" style="3" bestFit="1" customWidth="1"/>
    <col min="520" max="520" width="9.5703125" style="3" bestFit="1" customWidth="1"/>
    <col min="521" max="521" width="9.85546875" style="3" bestFit="1" customWidth="1"/>
    <col min="522" max="522" width="9.42578125" style="3" customWidth="1"/>
    <col min="523" max="523" width="13.140625" style="3" customWidth="1"/>
    <col min="524" max="524" width="12.7109375" style="3" customWidth="1"/>
    <col min="525" max="525" width="13.5703125" style="3" customWidth="1"/>
    <col min="526" max="526" width="10" style="3" customWidth="1"/>
    <col min="527" max="527" width="13.5703125" style="3" bestFit="1" customWidth="1"/>
    <col min="528" max="536" width="13.5703125" style="3" customWidth="1"/>
    <col min="537" max="537" width="13.140625" style="3" customWidth="1"/>
    <col min="538" max="768" width="11.42578125" style="3"/>
    <col min="769" max="769" width="1.7109375" style="3" customWidth="1"/>
    <col min="770" max="770" width="13" style="3" customWidth="1"/>
    <col min="771" max="774" width="12.42578125" style="3" customWidth="1"/>
    <col min="775" max="775" width="11" style="3" bestFit="1" customWidth="1"/>
    <col min="776" max="776" width="9.5703125" style="3" bestFit="1" customWidth="1"/>
    <col min="777" max="777" width="9.85546875" style="3" bestFit="1" customWidth="1"/>
    <col min="778" max="778" width="9.42578125" style="3" customWidth="1"/>
    <col min="779" max="779" width="13.140625" style="3" customWidth="1"/>
    <col min="780" max="780" width="12.7109375" style="3" customWidth="1"/>
    <col min="781" max="781" width="13.5703125" style="3" customWidth="1"/>
    <col min="782" max="782" width="10" style="3" customWidth="1"/>
    <col min="783" max="783" width="13.5703125" style="3" bestFit="1" customWidth="1"/>
    <col min="784" max="792" width="13.5703125" style="3" customWidth="1"/>
    <col min="793" max="793" width="13.140625" style="3" customWidth="1"/>
    <col min="794" max="1024" width="11.42578125" style="3"/>
    <col min="1025" max="1025" width="1.7109375" style="3" customWidth="1"/>
    <col min="1026" max="1026" width="13" style="3" customWidth="1"/>
    <col min="1027" max="1030" width="12.42578125" style="3" customWidth="1"/>
    <col min="1031" max="1031" width="11" style="3" bestFit="1" customWidth="1"/>
    <col min="1032" max="1032" width="9.5703125" style="3" bestFit="1" customWidth="1"/>
    <col min="1033" max="1033" width="9.85546875" style="3" bestFit="1" customWidth="1"/>
    <col min="1034" max="1034" width="9.42578125" style="3" customWidth="1"/>
    <col min="1035" max="1035" width="13.140625" style="3" customWidth="1"/>
    <col min="1036" max="1036" width="12.7109375" style="3" customWidth="1"/>
    <col min="1037" max="1037" width="13.5703125" style="3" customWidth="1"/>
    <col min="1038" max="1038" width="10" style="3" customWidth="1"/>
    <col min="1039" max="1039" width="13.5703125" style="3" bestFit="1" customWidth="1"/>
    <col min="1040" max="1048" width="13.5703125" style="3" customWidth="1"/>
    <col min="1049" max="1049" width="13.140625" style="3" customWidth="1"/>
    <col min="1050" max="1280" width="11.42578125" style="3"/>
    <col min="1281" max="1281" width="1.7109375" style="3" customWidth="1"/>
    <col min="1282" max="1282" width="13" style="3" customWidth="1"/>
    <col min="1283" max="1286" width="12.42578125" style="3" customWidth="1"/>
    <col min="1287" max="1287" width="11" style="3" bestFit="1" customWidth="1"/>
    <col min="1288" max="1288" width="9.5703125" style="3" bestFit="1" customWidth="1"/>
    <col min="1289" max="1289" width="9.85546875" style="3" bestFit="1" customWidth="1"/>
    <col min="1290" max="1290" width="9.42578125" style="3" customWidth="1"/>
    <col min="1291" max="1291" width="13.140625" style="3" customWidth="1"/>
    <col min="1292" max="1292" width="12.7109375" style="3" customWidth="1"/>
    <col min="1293" max="1293" width="13.5703125" style="3" customWidth="1"/>
    <col min="1294" max="1294" width="10" style="3" customWidth="1"/>
    <col min="1295" max="1295" width="13.5703125" style="3" bestFit="1" customWidth="1"/>
    <col min="1296" max="1304" width="13.5703125" style="3" customWidth="1"/>
    <col min="1305" max="1305" width="13.140625" style="3" customWidth="1"/>
    <col min="1306" max="1536" width="11.42578125" style="3"/>
    <col min="1537" max="1537" width="1.7109375" style="3" customWidth="1"/>
    <col min="1538" max="1538" width="13" style="3" customWidth="1"/>
    <col min="1539" max="1542" width="12.42578125" style="3" customWidth="1"/>
    <col min="1543" max="1543" width="11" style="3" bestFit="1" customWidth="1"/>
    <col min="1544" max="1544" width="9.5703125" style="3" bestFit="1" customWidth="1"/>
    <col min="1545" max="1545" width="9.85546875" style="3" bestFit="1" customWidth="1"/>
    <col min="1546" max="1546" width="9.42578125" style="3" customWidth="1"/>
    <col min="1547" max="1547" width="13.140625" style="3" customWidth="1"/>
    <col min="1548" max="1548" width="12.7109375" style="3" customWidth="1"/>
    <col min="1549" max="1549" width="13.5703125" style="3" customWidth="1"/>
    <col min="1550" max="1550" width="10" style="3" customWidth="1"/>
    <col min="1551" max="1551" width="13.5703125" style="3" bestFit="1" customWidth="1"/>
    <col min="1552" max="1560" width="13.5703125" style="3" customWidth="1"/>
    <col min="1561" max="1561" width="13.140625" style="3" customWidth="1"/>
    <col min="1562" max="1792" width="11.42578125" style="3"/>
    <col min="1793" max="1793" width="1.7109375" style="3" customWidth="1"/>
    <col min="1794" max="1794" width="13" style="3" customWidth="1"/>
    <col min="1795" max="1798" width="12.42578125" style="3" customWidth="1"/>
    <col min="1799" max="1799" width="11" style="3" bestFit="1" customWidth="1"/>
    <col min="1800" max="1800" width="9.5703125" style="3" bestFit="1" customWidth="1"/>
    <col min="1801" max="1801" width="9.85546875" style="3" bestFit="1" customWidth="1"/>
    <col min="1802" max="1802" width="9.42578125" style="3" customWidth="1"/>
    <col min="1803" max="1803" width="13.140625" style="3" customWidth="1"/>
    <col min="1804" max="1804" width="12.7109375" style="3" customWidth="1"/>
    <col min="1805" max="1805" width="13.5703125" style="3" customWidth="1"/>
    <col min="1806" max="1806" width="10" style="3" customWidth="1"/>
    <col min="1807" max="1807" width="13.5703125" style="3" bestFit="1" customWidth="1"/>
    <col min="1808" max="1816" width="13.5703125" style="3" customWidth="1"/>
    <col min="1817" max="1817" width="13.140625" style="3" customWidth="1"/>
    <col min="1818" max="2048" width="11.42578125" style="3"/>
    <col min="2049" max="2049" width="1.7109375" style="3" customWidth="1"/>
    <col min="2050" max="2050" width="13" style="3" customWidth="1"/>
    <col min="2051" max="2054" width="12.42578125" style="3" customWidth="1"/>
    <col min="2055" max="2055" width="11" style="3" bestFit="1" customWidth="1"/>
    <col min="2056" max="2056" width="9.5703125" style="3" bestFit="1" customWidth="1"/>
    <col min="2057" max="2057" width="9.85546875" style="3" bestFit="1" customWidth="1"/>
    <col min="2058" max="2058" width="9.42578125" style="3" customWidth="1"/>
    <col min="2059" max="2059" width="13.140625" style="3" customWidth="1"/>
    <col min="2060" max="2060" width="12.7109375" style="3" customWidth="1"/>
    <col min="2061" max="2061" width="13.5703125" style="3" customWidth="1"/>
    <col min="2062" max="2062" width="10" style="3" customWidth="1"/>
    <col min="2063" max="2063" width="13.5703125" style="3" bestFit="1" customWidth="1"/>
    <col min="2064" max="2072" width="13.5703125" style="3" customWidth="1"/>
    <col min="2073" max="2073" width="13.140625" style="3" customWidth="1"/>
    <col min="2074" max="2304" width="11.42578125" style="3"/>
    <col min="2305" max="2305" width="1.7109375" style="3" customWidth="1"/>
    <col min="2306" max="2306" width="13" style="3" customWidth="1"/>
    <col min="2307" max="2310" width="12.42578125" style="3" customWidth="1"/>
    <col min="2311" max="2311" width="11" style="3" bestFit="1" customWidth="1"/>
    <col min="2312" max="2312" width="9.5703125" style="3" bestFit="1" customWidth="1"/>
    <col min="2313" max="2313" width="9.85546875" style="3" bestFit="1" customWidth="1"/>
    <col min="2314" max="2314" width="9.42578125" style="3" customWidth="1"/>
    <col min="2315" max="2315" width="13.140625" style="3" customWidth="1"/>
    <col min="2316" max="2316" width="12.7109375" style="3" customWidth="1"/>
    <col min="2317" max="2317" width="13.5703125" style="3" customWidth="1"/>
    <col min="2318" max="2318" width="10" style="3" customWidth="1"/>
    <col min="2319" max="2319" width="13.5703125" style="3" bestFit="1" customWidth="1"/>
    <col min="2320" max="2328" width="13.5703125" style="3" customWidth="1"/>
    <col min="2329" max="2329" width="13.140625" style="3" customWidth="1"/>
    <col min="2330" max="2560" width="11.42578125" style="3"/>
    <col min="2561" max="2561" width="1.7109375" style="3" customWidth="1"/>
    <col min="2562" max="2562" width="13" style="3" customWidth="1"/>
    <col min="2563" max="2566" width="12.42578125" style="3" customWidth="1"/>
    <col min="2567" max="2567" width="11" style="3" bestFit="1" customWidth="1"/>
    <col min="2568" max="2568" width="9.5703125" style="3" bestFit="1" customWidth="1"/>
    <col min="2569" max="2569" width="9.85546875" style="3" bestFit="1" customWidth="1"/>
    <col min="2570" max="2570" width="9.42578125" style="3" customWidth="1"/>
    <col min="2571" max="2571" width="13.140625" style="3" customWidth="1"/>
    <col min="2572" max="2572" width="12.7109375" style="3" customWidth="1"/>
    <col min="2573" max="2573" width="13.5703125" style="3" customWidth="1"/>
    <col min="2574" max="2574" width="10" style="3" customWidth="1"/>
    <col min="2575" max="2575" width="13.5703125" style="3" bestFit="1" customWidth="1"/>
    <col min="2576" max="2584" width="13.5703125" style="3" customWidth="1"/>
    <col min="2585" max="2585" width="13.140625" style="3" customWidth="1"/>
    <col min="2586" max="2816" width="11.42578125" style="3"/>
    <col min="2817" max="2817" width="1.7109375" style="3" customWidth="1"/>
    <col min="2818" max="2818" width="13" style="3" customWidth="1"/>
    <col min="2819" max="2822" width="12.42578125" style="3" customWidth="1"/>
    <col min="2823" max="2823" width="11" style="3" bestFit="1" customWidth="1"/>
    <col min="2824" max="2824" width="9.5703125" style="3" bestFit="1" customWidth="1"/>
    <col min="2825" max="2825" width="9.85546875" style="3" bestFit="1" customWidth="1"/>
    <col min="2826" max="2826" width="9.42578125" style="3" customWidth="1"/>
    <col min="2827" max="2827" width="13.140625" style="3" customWidth="1"/>
    <col min="2828" max="2828" width="12.7109375" style="3" customWidth="1"/>
    <col min="2829" max="2829" width="13.5703125" style="3" customWidth="1"/>
    <col min="2830" max="2830" width="10" style="3" customWidth="1"/>
    <col min="2831" max="2831" width="13.5703125" style="3" bestFit="1" customWidth="1"/>
    <col min="2832" max="2840" width="13.5703125" style="3" customWidth="1"/>
    <col min="2841" max="2841" width="13.140625" style="3" customWidth="1"/>
    <col min="2842" max="3072" width="11.42578125" style="3"/>
    <col min="3073" max="3073" width="1.7109375" style="3" customWidth="1"/>
    <col min="3074" max="3074" width="13" style="3" customWidth="1"/>
    <col min="3075" max="3078" width="12.42578125" style="3" customWidth="1"/>
    <col min="3079" max="3079" width="11" style="3" bestFit="1" customWidth="1"/>
    <col min="3080" max="3080" width="9.5703125" style="3" bestFit="1" customWidth="1"/>
    <col min="3081" max="3081" width="9.85546875" style="3" bestFit="1" customWidth="1"/>
    <col min="3082" max="3082" width="9.42578125" style="3" customWidth="1"/>
    <col min="3083" max="3083" width="13.140625" style="3" customWidth="1"/>
    <col min="3084" max="3084" width="12.7109375" style="3" customWidth="1"/>
    <col min="3085" max="3085" width="13.5703125" style="3" customWidth="1"/>
    <col min="3086" max="3086" width="10" style="3" customWidth="1"/>
    <col min="3087" max="3087" width="13.5703125" style="3" bestFit="1" customWidth="1"/>
    <col min="3088" max="3096" width="13.5703125" style="3" customWidth="1"/>
    <col min="3097" max="3097" width="13.140625" style="3" customWidth="1"/>
    <col min="3098" max="3328" width="11.42578125" style="3"/>
    <col min="3329" max="3329" width="1.7109375" style="3" customWidth="1"/>
    <col min="3330" max="3330" width="13" style="3" customWidth="1"/>
    <col min="3331" max="3334" width="12.42578125" style="3" customWidth="1"/>
    <col min="3335" max="3335" width="11" style="3" bestFit="1" customWidth="1"/>
    <col min="3336" max="3336" width="9.5703125" style="3" bestFit="1" customWidth="1"/>
    <col min="3337" max="3337" width="9.85546875" style="3" bestFit="1" customWidth="1"/>
    <col min="3338" max="3338" width="9.42578125" style="3" customWidth="1"/>
    <col min="3339" max="3339" width="13.140625" style="3" customWidth="1"/>
    <col min="3340" max="3340" width="12.7109375" style="3" customWidth="1"/>
    <col min="3341" max="3341" width="13.5703125" style="3" customWidth="1"/>
    <col min="3342" max="3342" width="10" style="3" customWidth="1"/>
    <col min="3343" max="3343" width="13.5703125" style="3" bestFit="1" customWidth="1"/>
    <col min="3344" max="3352" width="13.5703125" style="3" customWidth="1"/>
    <col min="3353" max="3353" width="13.140625" style="3" customWidth="1"/>
    <col min="3354" max="3584" width="11.42578125" style="3"/>
    <col min="3585" max="3585" width="1.7109375" style="3" customWidth="1"/>
    <col min="3586" max="3586" width="13" style="3" customWidth="1"/>
    <col min="3587" max="3590" width="12.42578125" style="3" customWidth="1"/>
    <col min="3591" max="3591" width="11" style="3" bestFit="1" customWidth="1"/>
    <col min="3592" max="3592" width="9.5703125" style="3" bestFit="1" customWidth="1"/>
    <col min="3593" max="3593" width="9.85546875" style="3" bestFit="1" customWidth="1"/>
    <col min="3594" max="3594" width="9.42578125" style="3" customWidth="1"/>
    <col min="3595" max="3595" width="13.140625" style="3" customWidth="1"/>
    <col min="3596" max="3596" width="12.7109375" style="3" customWidth="1"/>
    <col min="3597" max="3597" width="13.5703125" style="3" customWidth="1"/>
    <col min="3598" max="3598" width="10" style="3" customWidth="1"/>
    <col min="3599" max="3599" width="13.5703125" style="3" bestFit="1" customWidth="1"/>
    <col min="3600" max="3608" width="13.5703125" style="3" customWidth="1"/>
    <col min="3609" max="3609" width="13.140625" style="3" customWidth="1"/>
    <col min="3610" max="3840" width="11.42578125" style="3"/>
    <col min="3841" max="3841" width="1.7109375" style="3" customWidth="1"/>
    <col min="3842" max="3842" width="13" style="3" customWidth="1"/>
    <col min="3843" max="3846" width="12.42578125" style="3" customWidth="1"/>
    <col min="3847" max="3847" width="11" style="3" bestFit="1" customWidth="1"/>
    <col min="3848" max="3848" width="9.5703125" style="3" bestFit="1" customWidth="1"/>
    <col min="3849" max="3849" width="9.85546875" style="3" bestFit="1" customWidth="1"/>
    <col min="3850" max="3850" width="9.42578125" style="3" customWidth="1"/>
    <col min="3851" max="3851" width="13.140625" style="3" customWidth="1"/>
    <col min="3852" max="3852" width="12.7109375" style="3" customWidth="1"/>
    <col min="3853" max="3853" width="13.5703125" style="3" customWidth="1"/>
    <col min="3854" max="3854" width="10" style="3" customWidth="1"/>
    <col min="3855" max="3855" width="13.5703125" style="3" bestFit="1" customWidth="1"/>
    <col min="3856" max="3864" width="13.5703125" style="3" customWidth="1"/>
    <col min="3865" max="3865" width="13.140625" style="3" customWidth="1"/>
    <col min="3866" max="4096" width="11.42578125" style="3"/>
    <col min="4097" max="4097" width="1.7109375" style="3" customWidth="1"/>
    <col min="4098" max="4098" width="13" style="3" customWidth="1"/>
    <col min="4099" max="4102" width="12.42578125" style="3" customWidth="1"/>
    <col min="4103" max="4103" width="11" style="3" bestFit="1" customWidth="1"/>
    <col min="4104" max="4104" width="9.5703125" style="3" bestFit="1" customWidth="1"/>
    <col min="4105" max="4105" width="9.85546875" style="3" bestFit="1" customWidth="1"/>
    <col min="4106" max="4106" width="9.42578125" style="3" customWidth="1"/>
    <col min="4107" max="4107" width="13.140625" style="3" customWidth="1"/>
    <col min="4108" max="4108" width="12.7109375" style="3" customWidth="1"/>
    <col min="4109" max="4109" width="13.5703125" style="3" customWidth="1"/>
    <col min="4110" max="4110" width="10" style="3" customWidth="1"/>
    <col min="4111" max="4111" width="13.5703125" style="3" bestFit="1" customWidth="1"/>
    <col min="4112" max="4120" width="13.5703125" style="3" customWidth="1"/>
    <col min="4121" max="4121" width="13.140625" style="3" customWidth="1"/>
    <col min="4122" max="4352" width="11.42578125" style="3"/>
    <col min="4353" max="4353" width="1.7109375" style="3" customWidth="1"/>
    <col min="4354" max="4354" width="13" style="3" customWidth="1"/>
    <col min="4355" max="4358" width="12.42578125" style="3" customWidth="1"/>
    <col min="4359" max="4359" width="11" style="3" bestFit="1" customWidth="1"/>
    <col min="4360" max="4360" width="9.5703125" style="3" bestFit="1" customWidth="1"/>
    <col min="4361" max="4361" width="9.85546875" style="3" bestFit="1" customWidth="1"/>
    <col min="4362" max="4362" width="9.42578125" style="3" customWidth="1"/>
    <col min="4363" max="4363" width="13.140625" style="3" customWidth="1"/>
    <col min="4364" max="4364" width="12.7109375" style="3" customWidth="1"/>
    <col min="4365" max="4365" width="13.5703125" style="3" customWidth="1"/>
    <col min="4366" max="4366" width="10" style="3" customWidth="1"/>
    <col min="4367" max="4367" width="13.5703125" style="3" bestFit="1" customWidth="1"/>
    <col min="4368" max="4376" width="13.5703125" style="3" customWidth="1"/>
    <col min="4377" max="4377" width="13.140625" style="3" customWidth="1"/>
    <col min="4378" max="4608" width="11.42578125" style="3"/>
    <col min="4609" max="4609" width="1.7109375" style="3" customWidth="1"/>
    <col min="4610" max="4610" width="13" style="3" customWidth="1"/>
    <col min="4611" max="4614" width="12.42578125" style="3" customWidth="1"/>
    <col min="4615" max="4615" width="11" style="3" bestFit="1" customWidth="1"/>
    <col min="4616" max="4616" width="9.5703125" style="3" bestFit="1" customWidth="1"/>
    <col min="4617" max="4617" width="9.85546875" style="3" bestFit="1" customWidth="1"/>
    <col min="4618" max="4618" width="9.42578125" style="3" customWidth="1"/>
    <col min="4619" max="4619" width="13.140625" style="3" customWidth="1"/>
    <col min="4620" max="4620" width="12.7109375" style="3" customWidth="1"/>
    <col min="4621" max="4621" width="13.5703125" style="3" customWidth="1"/>
    <col min="4622" max="4622" width="10" style="3" customWidth="1"/>
    <col min="4623" max="4623" width="13.5703125" style="3" bestFit="1" customWidth="1"/>
    <col min="4624" max="4632" width="13.5703125" style="3" customWidth="1"/>
    <col min="4633" max="4633" width="13.140625" style="3" customWidth="1"/>
    <col min="4634" max="4864" width="11.42578125" style="3"/>
    <col min="4865" max="4865" width="1.7109375" style="3" customWidth="1"/>
    <col min="4866" max="4866" width="13" style="3" customWidth="1"/>
    <col min="4867" max="4870" width="12.42578125" style="3" customWidth="1"/>
    <col min="4871" max="4871" width="11" style="3" bestFit="1" customWidth="1"/>
    <col min="4872" max="4872" width="9.5703125" style="3" bestFit="1" customWidth="1"/>
    <col min="4873" max="4873" width="9.85546875" style="3" bestFit="1" customWidth="1"/>
    <col min="4874" max="4874" width="9.42578125" style="3" customWidth="1"/>
    <col min="4875" max="4875" width="13.140625" style="3" customWidth="1"/>
    <col min="4876" max="4876" width="12.7109375" style="3" customWidth="1"/>
    <col min="4877" max="4877" width="13.5703125" style="3" customWidth="1"/>
    <col min="4878" max="4878" width="10" style="3" customWidth="1"/>
    <col min="4879" max="4879" width="13.5703125" style="3" bestFit="1" customWidth="1"/>
    <col min="4880" max="4888" width="13.5703125" style="3" customWidth="1"/>
    <col min="4889" max="4889" width="13.140625" style="3" customWidth="1"/>
    <col min="4890" max="5120" width="11.42578125" style="3"/>
    <col min="5121" max="5121" width="1.7109375" style="3" customWidth="1"/>
    <col min="5122" max="5122" width="13" style="3" customWidth="1"/>
    <col min="5123" max="5126" width="12.42578125" style="3" customWidth="1"/>
    <col min="5127" max="5127" width="11" style="3" bestFit="1" customWidth="1"/>
    <col min="5128" max="5128" width="9.5703125" style="3" bestFit="1" customWidth="1"/>
    <col min="5129" max="5129" width="9.85546875" style="3" bestFit="1" customWidth="1"/>
    <col min="5130" max="5130" width="9.42578125" style="3" customWidth="1"/>
    <col min="5131" max="5131" width="13.140625" style="3" customWidth="1"/>
    <col min="5132" max="5132" width="12.7109375" style="3" customWidth="1"/>
    <col min="5133" max="5133" width="13.5703125" style="3" customWidth="1"/>
    <col min="5134" max="5134" width="10" style="3" customWidth="1"/>
    <col min="5135" max="5135" width="13.5703125" style="3" bestFit="1" customWidth="1"/>
    <col min="5136" max="5144" width="13.5703125" style="3" customWidth="1"/>
    <col min="5145" max="5145" width="13.140625" style="3" customWidth="1"/>
    <col min="5146" max="5376" width="11.42578125" style="3"/>
    <col min="5377" max="5377" width="1.7109375" style="3" customWidth="1"/>
    <col min="5378" max="5378" width="13" style="3" customWidth="1"/>
    <col min="5379" max="5382" width="12.42578125" style="3" customWidth="1"/>
    <col min="5383" max="5383" width="11" style="3" bestFit="1" customWidth="1"/>
    <col min="5384" max="5384" width="9.5703125" style="3" bestFit="1" customWidth="1"/>
    <col min="5385" max="5385" width="9.85546875" style="3" bestFit="1" customWidth="1"/>
    <col min="5386" max="5386" width="9.42578125" style="3" customWidth="1"/>
    <col min="5387" max="5387" width="13.140625" style="3" customWidth="1"/>
    <col min="5388" max="5388" width="12.7109375" style="3" customWidth="1"/>
    <col min="5389" max="5389" width="13.5703125" style="3" customWidth="1"/>
    <col min="5390" max="5390" width="10" style="3" customWidth="1"/>
    <col min="5391" max="5391" width="13.5703125" style="3" bestFit="1" customWidth="1"/>
    <col min="5392" max="5400" width="13.5703125" style="3" customWidth="1"/>
    <col min="5401" max="5401" width="13.140625" style="3" customWidth="1"/>
    <col min="5402" max="5632" width="11.42578125" style="3"/>
    <col min="5633" max="5633" width="1.7109375" style="3" customWidth="1"/>
    <col min="5634" max="5634" width="13" style="3" customWidth="1"/>
    <col min="5635" max="5638" width="12.42578125" style="3" customWidth="1"/>
    <col min="5639" max="5639" width="11" style="3" bestFit="1" customWidth="1"/>
    <col min="5640" max="5640" width="9.5703125" style="3" bestFit="1" customWidth="1"/>
    <col min="5641" max="5641" width="9.85546875" style="3" bestFit="1" customWidth="1"/>
    <col min="5642" max="5642" width="9.42578125" style="3" customWidth="1"/>
    <col min="5643" max="5643" width="13.140625" style="3" customWidth="1"/>
    <col min="5644" max="5644" width="12.7109375" style="3" customWidth="1"/>
    <col min="5645" max="5645" width="13.5703125" style="3" customWidth="1"/>
    <col min="5646" max="5646" width="10" style="3" customWidth="1"/>
    <col min="5647" max="5647" width="13.5703125" style="3" bestFit="1" customWidth="1"/>
    <col min="5648" max="5656" width="13.5703125" style="3" customWidth="1"/>
    <col min="5657" max="5657" width="13.140625" style="3" customWidth="1"/>
    <col min="5658" max="5888" width="11.42578125" style="3"/>
    <col min="5889" max="5889" width="1.7109375" style="3" customWidth="1"/>
    <col min="5890" max="5890" width="13" style="3" customWidth="1"/>
    <col min="5891" max="5894" width="12.42578125" style="3" customWidth="1"/>
    <col min="5895" max="5895" width="11" style="3" bestFit="1" customWidth="1"/>
    <col min="5896" max="5896" width="9.5703125" style="3" bestFit="1" customWidth="1"/>
    <col min="5897" max="5897" width="9.85546875" style="3" bestFit="1" customWidth="1"/>
    <col min="5898" max="5898" width="9.42578125" style="3" customWidth="1"/>
    <col min="5899" max="5899" width="13.140625" style="3" customWidth="1"/>
    <col min="5900" max="5900" width="12.7109375" style="3" customWidth="1"/>
    <col min="5901" max="5901" width="13.5703125" style="3" customWidth="1"/>
    <col min="5902" max="5902" width="10" style="3" customWidth="1"/>
    <col min="5903" max="5903" width="13.5703125" style="3" bestFit="1" customWidth="1"/>
    <col min="5904" max="5912" width="13.5703125" style="3" customWidth="1"/>
    <col min="5913" max="5913" width="13.140625" style="3" customWidth="1"/>
    <col min="5914" max="6144" width="11.42578125" style="3"/>
    <col min="6145" max="6145" width="1.7109375" style="3" customWidth="1"/>
    <col min="6146" max="6146" width="13" style="3" customWidth="1"/>
    <col min="6147" max="6150" width="12.42578125" style="3" customWidth="1"/>
    <col min="6151" max="6151" width="11" style="3" bestFit="1" customWidth="1"/>
    <col min="6152" max="6152" width="9.5703125" style="3" bestFit="1" customWidth="1"/>
    <col min="6153" max="6153" width="9.85546875" style="3" bestFit="1" customWidth="1"/>
    <col min="6154" max="6154" width="9.42578125" style="3" customWidth="1"/>
    <col min="6155" max="6155" width="13.140625" style="3" customWidth="1"/>
    <col min="6156" max="6156" width="12.7109375" style="3" customWidth="1"/>
    <col min="6157" max="6157" width="13.5703125" style="3" customWidth="1"/>
    <col min="6158" max="6158" width="10" style="3" customWidth="1"/>
    <col min="6159" max="6159" width="13.5703125" style="3" bestFit="1" customWidth="1"/>
    <col min="6160" max="6168" width="13.5703125" style="3" customWidth="1"/>
    <col min="6169" max="6169" width="13.140625" style="3" customWidth="1"/>
    <col min="6170" max="6400" width="11.42578125" style="3"/>
    <col min="6401" max="6401" width="1.7109375" style="3" customWidth="1"/>
    <col min="6402" max="6402" width="13" style="3" customWidth="1"/>
    <col min="6403" max="6406" width="12.42578125" style="3" customWidth="1"/>
    <col min="6407" max="6407" width="11" style="3" bestFit="1" customWidth="1"/>
    <col min="6408" max="6408" width="9.5703125" style="3" bestFit="1" customWidth="1"/>
    <col min="6409" max="6409" width="9.85546875" style="3" bestFit="1" customWidth="1"/>
    <col min="6410" max="6410" width="9.42578125" style="3" customWidth="1"/>
    <col min="6411" max="6411" width="13.140625" style="3" customWidth="1"/>
    <col min="6412" max="6412" width="12.7109375" style="3" customWidth="1"/>
    <col min="6413" max="6413" width="13.5703125" style="3" customWidth="1"/>
    <col min="6414" max="6414" width="10" style="3" customWidth="1"/>
    <col min="6415" max="6415" width="13.5703125" style="3" bestFit="1" customWidth="1"/>
    <col min="6416" max="6424" width="13.5703125" style="3" customWidth="1"/>
    <col min="6425" max="6425" width="13.140625" style="3" customWidth="1"/>
    <col min="6426" max="6656" width="11.42578125" style="3"/>
    <col min="6657" max="6657" width="1.7109375" style="3" customWidth="1"/>
    <col min="6658" max="6658" width="13" style="3" customWidth="1"/>
    <col min="6659" max="6662" width="12.42578125" style="3" customWidth="1"/>
    <col min="6663" max="6663" width="11" style="3" bestFit="1" customWidth="1"/>
    <col min="6664" max="6664" width="9.5703125" style="3" bestFit="1" customWidth="1"/>
    <col min="6665" max="6665" width="9.85546875" style="3" bestFit="1" customWidth="1"/>
    <col min="6666" max="6666" width="9.42578125" style="3" customWidth="1"/>
    <col min="6667" max="6667" width="13.140625" style="3" customWidth="1"/>
    <col min="6668" max="6668" width="12.7109375" style="3" customWidth="1"/>
    <col min="6669" max="6669" width="13.5703125" style="3" customWidth="1"/>
    <col min="6670" max="6670" width="10" style="3" customWidth="1"/>
    <col min="6671" max="6671" width="13.5703125" style="3" bestFit="1" customWidth="1"/>
    <col min="6672" max="6680" width="13.5703125" style="3" customWidth="1"/>
    <col min="6681" max="6681" width="13.140625" style="3" customWidth="1"/>
    <col min="6682" max="6912" width="11.42578125" style="3"/>
    <col min="6913" max="6913" width="1.7109375" style="3" customWidth="1"/>
    <col min="6914" max="6914" width="13" style="3" customWidth="1"/>
    <col min="6915" max="6918" width="12.42578125" style="3" customWidth="1"/>
    <col min="6919" max="6919" width="11" style="3" bestFit="1" customWidth="1"/>
    <col min="6920" max="6920" width="9.5703125" style="3" bestFit="1" customWidth="1"/>
    <col min="6921" max="6921" width="9.85546875" style="3" bestFit="1" customWidth="1"/>
    <col min="6922" max="6922" width="9.42578125" style="3" customWidth="1"/>
    <col min="6923" max="6923" width="13.140625" style="3" customWidth="1"/>
    <col min="6924" max="6924" width="12.7109375" style="3" customWidth="1"/>
    <col min="6925" max="6925" width="13.5703125" style="3" customWidth="1"/>
    <col min="6926" max="6926" width="10" style="3" customWidth="1"/>
    <col min="6927" max="6927" width="13.5703125" style="3" bestFit="1" customWidth="1"/>
    <col min="6928" max="6936" width="13.5703125" style="3" customWidth="1"/>
    <col min="6937" max="6937" width="13.140625" style="3" customWidth="1"/>
    <col min="6938" max="7168" width="11.42578125" style="3"/>
    <col min="7169" max="7169" width="1.7109375" style="3" customWidth="1"/>
    <col min="7170" max="7170" width="13" style="3" customWidth="1"/>
    <col min="7171" max="7174" width="12.42578125" style="3" customWidth="1"/>
    <col min="7175" max="7175" width="11" style="3" bestFit="1" customWidth="1"/>
    <col min="7176" max="7176" width="9.5703125" style="3" bestFit="1" customWidth="1"/>
    <col min="7177" max="7177" width="9.85546875" style="3" bestFit="1" customWidth="1"/>
    <col min="7178" max="7178" width="9.42578125" style="3" customWidth="1"/>
    <col min="7179" max="7179" width="13.140625" style="3" customWidth="1"/>
    <col min="7180" max="7180" width="12.7109375" style="3" customWidth="1"/>
    <col min="7181" max="7181" width="13.5703125" style="3" customWidth="1"/>
    <col min="7182" max="7182" width="10" style="3" customWidth="1"/>
    <col min="7183" max="7183" width="13.5703125" style="3" bestFit="1" customWidth="1"/>
    <col min="7184" max="7192" width="13.5703125" style="3" customWidth="1"/>
    <col min="7193" max="7193" width="13.140625" style="3" customWidth="1"/>
    <col min="7194" max="7424" width="11.42578125" style="3"/>
    <col min="7425" max="7425" width="1.7109375" style="3" customWidth="1"/>
    <col min="7426" max="7426" width="13" style="3" customWidth="1"/>
    <col min="7427" max="7430" width="12.42578125" style="3" customWidth="1"/>
    <col min="7431" max="7431" width="11" style="3" bestFit="1" customWidth="1"/>
    <col min="7432" max="7432" width="9.5703125" style="3" bestFit="1" customWidth="1"/>
    <col min="7433" max="7433" width="9.85546875" style="3" bestFit="1" customWidth="1"/>
    <col min="7434" max="7434" width="9.42578125" style="3" customWidth="1"/>
    <col min="7435" max="7435" width="13.140625" style="3" customWidth="1"/>
    <col min="7436" max="7436" width="12.7109375" style="3" customWidth="1"/>
    <col min="7437" max="7437" width="13.5703125" style="3" customWidth="1"/>
    <col min="7438" max="7438" width="10" style="3" customWidth="1"/>
    <col min="7439" max="7439" width="13.5703125" style="3" bestFit="1" customWidth="1"/>
    <col min="7440" max="7448" width="13.5703125" style="3" customWidth="1"/>
    <col min="7449" max="7449" width="13.140625" style="3" customWidth="1"/>
    <col min="7450" max="7680" width="11.42578125" style="3"/>
    <col min="7681" max="7681" width="1.7109375" style="3" customWidth="1"/>
    <col min="7682" max="7682" width="13" style="3" customWidth="1"/>
    <col min="7683" max="7686" width="12.42578125" style="3" customWidth="1"/>
    <col min="7687" max="7687" width="11" style="3" bestFit="1" customWidth="1"/>
    <col min="7688" max="7688" width="9.5703125" style="3" bestFit="1" customWidth="1"/>
    <col min="7689" max="7689" width="9.85546875" style="3" bestFit="1" customWidth="1"/>
    <col min="7690" max="7690" width="9.42578125" style="3" customWidth="1"/>
    <col min="7691" max="7691" width="13.140625" style="3" customWidth="1"/>
    <col min="7692" max="7692" width="12.7109375" style="3" customWidth="1"/>
    <col min="7693" max="7693" width="13.5703125" style="3" customWidth="1"/>
    <col min="7694" max="7694" width="10" style="3" customWidth="1"/>
    <col min="7695" max="7695" width="13.5703125" style="3" bestFit="1" customWidth="1"/>
    <col min="7696" max="7704" width="13.5703125" style="3" customWidth="1"/>
    <col min="7705" max="7705" width="13.140625" style="3" customWidth="1"/>
    <col min="7706" max="7936" width="11.42578125" style="3"/>
    <col min="7937" max="7937" width="1.7109375" style="3" customWidth="1"/>
    <col min="7938" max="7938" width="13" style="3" customWidth="1"/>
    <col min="7939" max="7942" width="12.42578125" style="3" customWidth="1"/>
    <col min="7943" max="7943" width="11" style="3" bestFit="1" customWidth="1"/>
    <col min="7944" max="7944" width="9.5703125" style="3" bestFit="1" customWidth="1"/>
    <col min="7945" max="7945" width="9.85546875" style="3" bestFit="1" customWidth="1"/>
    <col min="7946" max="7946" width="9.42578125" style="3" customWidth="1"/>
    <col min="7947" max="7947" width="13.140625" style="3" customWidth="1"/>
    <col min="7948" max="7948" width="12.7109375" style="3" customWidth="1"/>
    <col min="7949" max="7949" width="13.5703125" style="3" customWidth="1"/>
    <col min="7950" max="7950" width="10" style="3" customWidth="1"/>
    <col min="7951" max="7951" width="13.5703125" style="3" bestFit="1" customWidth="1"/>
    <col min="7952" max="7960" width="13.5703125" style="3" customWidth="1"/>
    <col min="7961" max="7961" width="13.140625" style="3" customWidth="1"/>
    <col min="7962" max="8192" width="11.42578125" style="3"/>
    <col min="8193" max="8193" width="1.7109375" style="3" customWidth="1"/>
    <col min="8194" max="8194" width="13" style="3" customWidth="1"/>
    <col min="8195" max="8198" width="12.42578125" style="3" customWidth="1"/>
    <col min="8199" max="8199" width="11" style="3" bestFit="1" customWidth="1"/>
    <col min="8200" max="8200" width="9.5703125" style="3" bestFit="1" customWidth="1"/>
    <col min="8201" max="8201" width="9.85546875" style="3" bestFit="1" customWidth="1"/>
    <col min="8202" max="8202" width="9.42578125" style="3" customWidth="1"/>
    <col min="8203" max="8203" width="13.140625" style="3" customWidth="1"/>
    <col min="8204" max="8204" width="12.7109375" style="3" customWidth="1"/>
    <col min="8205" max="8205" width="13.5703125" style="3" customWidth="1"/>
    <col min="8206" max="8206" width="10" style="3" customWidth="1"/>
    <col min="8207" max="8207" width="13.5703125" style="3" bestFit="1" customWidth="1"/>
    <col min="8208" max="8216" width="13.5703125" style="3" customWidth="1"/>
    <col min="8217" max="8217" width="13.140625" style="3" customWidth="1"/>
    <col min="8218" max="8448" width="11.42578125" style="3"/>
    <col min="8449" max="8449" width="1.7109375" style="3" customWidth="1"/>
    <col min="8450" max="8450" width="13" style="3" customWidth="1"/>
    <col min="8451" max="8454" width="12.42578125" style="3" customWidth="1"/>
    <col min="8455" max="8455" width="11" style="3" bestFit="1" customWidth="1"/>
    <col min="8456" max="8456" width="9.5703125" style="3" bestFit="1" customWidth="1"/>
    <col min="8457" max="8457" width="9.85546875" style="3" bestFit="1" customWidth="1"/>
    <col min="8458" max="8458" width="9.42578125" style="3" customWidth="1"/>
    <col min="8459" max="8459" width="13.140625" style="3" customWidth="1"/>
    <col min="8460" max="8460" width="12.7109375" style="3" customWidth="1"/>
    <col min="8461" max="8461" width="13.5703125" style="3" customWidth="1"/>
    <col min="8462" max="8462" width="10" style="3" customWidth="1"/>
    <col min="8463" max="8463" width="13.5703125" style="3" bestFit="1" customWidth="1"/>
    <col min="8464" max="8472" width="13.5703125" style="3" customWidth="1"/>
    <col min="8473" max="8473" width="13.140625" style="3" customWidth="1"/>
    <col min="8474" max="8704" width="11.42578125" style="3"/>
    <col min="8705" max="8705" width="1.7109375" style="3" customWidth="1"/>
    <col min="8706" max="8706" width="13" style="3" customWidth="1"/>
    <col min="8707" max="8710" width="12.42578125" style="3" customWidth="1"/>
    <col min="8711" max="8711" width="11" style="3" bestFit="1" customWidth="1"/>
    <col min="8712" max="8712" width="9.5703125" style="3" bestFit="1" customWidth="1"/>
    <col min="8713" max="8713" width="9.85546875" style="3" bestFit="1" customWidth="1"/>
    <col min="8714" max="8714" width="9.42578125" style="3" customWidth="1"/>
    <col min="8715" max="8715" width="13.140625" style="3" customWidth="1"/>
    <col min="8716" max="8716" width="12.7109375" style="3" customWidth="1"/>
    <col min="8717" max="8717" width="13.5703125" style="3" customWidth="1"/>
    <col min="8718" max="8718" width="10" style="3" customWidth="1"/>
    <col min="8719" max="8719" width="13.5703125" style="3" bestFit="1" customWidth="1"/>
    <col min="8720" max="8728" width="13.5703125" style="3" customWidth="1"/>
    <col min="8729" max="8729" width="13.140625" style="3" customWidth="1"/>
    <col min="8730" max="8960" width="11.42578125" style="3"/>
    <col min="8961" max="8961" width="1.7109375" style="3" customWidth="1"/>
    <col min="8962" max="8962" width="13" style="3" customWidth="1"/>
    <col min="8963" max="8966" width="12.42578125" style="3" customWidth="1"/>
    <col min="8967" max="8967" width="11" style="3" bestFit="1" customWidth="1"/>
    <col min="8968" max="8968" width="9.5703125" style="3" bestFit="1" customWidth="1"/>
    <col min="8969" max="8969" width="9.85546875" style="3" bestFit="1" customWidth="1"/>
    <col min="8970" max="8970" width="9.42578125" style="3" customWidth="1"/>
    <col min="8971" max="8971" width="13.140625" style="3" customWidth="1"/>
    <col min="8972" max="8972" width="12.7109375" style="3" customWidth="1"/>
    <col min="8973" max="8973" width="13.5703125" style="3" customWidth="1"/>
    <col min="8974" max="8974" width="10" style="3" customWidth="1"/>
    <col min="8975" max="8975" width="13.5703125" style="3" bestFit="1" customWidth="1"/>
    <col min="8976" max="8984" width="13.5703125" style="3" customWidth="1"/>
    <col min="8985" max="8985" width="13.140625" style="3" customWidth="1"/>
    <col min="8986" max="9216" width="11.42578125" style="3"/>
    <col min="9217" max="9217" width="1.7109375" style="3" customWidth="1"/>
    <col min="9218" max="9218" width="13" style="3" customWidth="1"/>
    <col min="9219" max="9222" width="12.42578125" style="3" customWidth="1"/>
    <col min="9223" max="9223" width="11" style="3" bestFit="1" customWidth="1"/>
    <col min="9224" max="9224" width="9.5703125" style="3" bestFit="1" customWidth="1"/>
    <col min="9225" max="9225" width="9.85546875" style="3" bestFit="1" customWidth="1"/>
    <col min="9226" max="9226" width="9.42578125" style="3" customWidth="1"/>
    <col min="9227" max="9227" width="13.140625" style="3" customWidth="1"/>
    <col min="9228" max="9228" width="12.7109375" style="3" customWidth="1"/>
    <col min="9229" max="9229" width="13.5703125" style="3" customWidth="1"/>
    <col min="9230" max="9230" width="10" style="3" customWidth="1"/>
    <col min="9231" max="9231" width="13.5703125" style="3" bestFit="1" customWidth="1"/>
    <col min="9232" max="9240" width="13.5703125" style="3" customWidth="1"/>
    <col min="9241" max="9241" width="13.140625" style="3" customWidth="1"/>
    <col min="9242" max="9472" width="11.42578125" style="3"/>
    <col min="9473" max="9473" width="1.7109375" style="3" customWidth="1"/>
    <col min="9474" max="9474" width="13" style="3" customWidth="1"/>
    <col min="9475" max="9478" width="12.42578125" style="3" customWidth="1"/>
    <col min="9479" max="9479" width="11" style="3" bestFit="1" customWidth="1"/>
    <col min="9480" max="9480" width="9.5703125" style="3" bestFit="1" customWidth="1"/>
    <col min="9481" max="9481" width="9.85546875" style="3" bestFit="1" customWidth="1"/>
    <col min="9482" max="9482" width="9.42578125" style="3" customWidth="1"/>
    <col min="9483" max="9483" width="13.140625" style="3" customWidth="1"/>
    <col min="9484" max="9484" width="12.7109375" style="3" customWidth="1"/>
    <col min="9485" max="9485" width="13.5703125" style="3" customWidth="1"/>
    <col min="9486" max="9486" width="10" style="3" customWidth="1"/>
    <col min="9487" max="9487" width="13.5703125" style="3" bestFit="1" customWidth="1"/>
    <col min="9488" max="9496" width="13.5703125" style="3" customWidth="1"/>
    <col min="9497" max="9497" width="13.140625" style="3" customWidth="1"/>
    <col min="9498" max="9728" width="11.42578125" style="3"/>
    <col min="9729" max="9729" width="1.7109375" style="3" customWidth="1"/>
    <col min="9730" max="9730" width="13" style="3" customWidth="1"/>
    <col min="9731" max="9734" width="12.42578125" style="3" customWidth="1"/>
    <col min="9735" max="9735" width="11" style="3" bestFit="1" customWidth="1"/>
    <col min="9736" max="9736" width="9.5703125" style="3" bestFit="1" customWidth="1"/>
    <col min="9737" max="9737" width="9.85546875" style="3" bestFit="1" customWidth="1"/>
    <col min="9738" max="9738" width="9.42578125" style="3" customWidth="1"/>
    <col min="9739" max="9739" width="13.140625" style="3" customWidth="1"/>
    <col min="9740" max="9740" width="12.7109375" style="3" customWidth="1"/>
    <col min="9741" max="9741" width="13.5703125" style="3" customWidth="1"/>
    <col min="9742" max="9742" width="10" style="3" customWidth="1"/>
    <col min="9743" max="9743" width="13.5703125" style="3" bestFit="1" customWidth="1"/>
    <col min="9744" max="9752" width="13.5703125" style="3" customWidth="1"/>
    <col min="9753" max="9753" width="13.140625" style="3" customWidth="1"/>
    <col min="9754" max="9984" width="11.42578125" style="3"/>
    <col min="9985" max="9985" width="1.7109375" style="3" customWidth="1"/>
    <col min="9986" max="9986" width="13" style="3" customWidth="1"/>
    <col min="9987" max="9990" width="12.42578125" style="3" customWidth="1"/>
    <col min="9991" max="9991" width="11" style="3" bestFit="1" customWidth="1"/>
    <col min="9992" max="9992" width="9.5703125" style="3" bestFit="1" customWidth="1"/>
    <col min="9993" max="9993" width="9.85546875" style="3" bestFit="1" customWidth="1"/>
    <col min="9994" max="9994" width="9.42578125" style="3" customWidth="1"/>
    <col min="9995" max="9995" width="13.140625" style="3" customWidth="1"/>
    <col min="9996" max="9996" width="12.7109375" style="3" customWidth="1"/>
    <col min="9997" max="9997" width="13.5703125" style="3" customWidth="1"/>
    <col min="9998" max="9998" width="10" style="3" customWidth="1"/>
    <col min="9999" max="9999" width="13.5703125" style="3" bestFit="1" customWidth="1"/>
    <col min="10000" max="10008" width="13.5703125" style="3" customWidth="1"/>
    <col min="10009" max="10009" width="13.140625" style="3" customWidth="1"/>
    <col min="10010" max="10240" width="11.42578125" style="3"/>
    <col min="10241" max="10241" width="1.7109375" style="3" customWidth="1"/>
    <col min="10242" max="10242" width="13" style="3" customWidth="1"/>
    <col min="10243" max="10246" width="12.42578125" style="3" customWidth="1"/>
    <col min="10247" max="10247" width="11" style="3" bestFit="1" customWidth="1"/>
    <col min="10248" max="10248" width="9.5703125" style="3" bestFit="1" customWidth="1"/>
    <col min="10249" max="10249" width="9.85546875" style="3" bestFit="1" customWidth="1"/>
    <col min="10250" max="10250" width="9.42578125" style="3" customWidth="1"/>
    <col min="10251" max="10251" width="13.140625" style="3" customWidth="1"/>
    <col min="10252" max="10252" width="12.7109375" style="3" customWidth="1"/>
    <col min="10253" max="10253" width="13.5703125" style="3" customWidth="1"/>
    <col min="10254" max="10254" width="10" style="3" customWidth="1"/>
    <col min="10255" max="10255" width="13.5703125" style="3" bestFit="1" customWidth="1"/>
    <col min="10256" max="10264" width="13.5703125" style="3" customWidth="1"/>
    <col min="10265" max="10265" width="13.140625" style="3" customWidth="1"/>
    <col min="10266" max="10496" width="11.42578125" style="3"/>
    <col min="10497" max="10497" width="1.7109375" style="3" customWidth="1"/>
    <col min="10498" max="10498" width="13" style="3" customWidth="1"/>
    <col min="10499" max="10502" width="12.42578125" style="3" customWidth="1"/>
    <col min="10503" max="10503" width="11" style="3" bestFit="1" customWidth="1"/>
    <col min="10504" max="10504" width="9.5703125" style="3" bestFit="1" customWidth="1"/>
    <col min="10505" max="10505" width="9.85546875" style="3" bestFit="1" customWidth="1"/>
    <col min="10506" max="10506" width="9.42578125" style="3" customWidth="1"/>
    <col min="10507" max="10507" width="13.140625" style="3" customWidth="1"/>
    <col min="10508" max="10508" width="12.7109375" style="3" customWidth="1"/>
    <col min="10509" max="10509" width="13.5703125" style="3" customWidth="1"/>
    <col min="10510" max="10510" width="10" style="3" customWidth="1"/>
    <col min="10511" max="10511" width="13.5703125" style="3" bestFit="1" customWidth="1"/>
    <col min="10512" max="10520" width="13.5703125" style="3" customWidth="1"/>
    <col min="10521" max="10521" width="13.140625" style="3" customWidth="1"/>
    <col min="10522" max="10752" width="11.42578125" style="3"/>
    <col min="10753" max="10753" width="1.7109375" style="3" customWidth="1"/>
    <col min="10754" max="10754" width="13" style="3" customWidth="1"/>
    <col min="10755" max="10758" width="12.42578125" style="3" customWidth="1"/>
    <col min="10759" max="10759" width="11" style="3" bestFit="1" customWidth="1"/>
    <col min="10760" max="10760" width="9.5703125" style="3" bestFit="1" customWidth="1"/>
    <col min="10761" max="10761" width="9.85546875" style="3" bestFit="1" customWidth="1"/>
    <col min="10762" max="10762" width="9.42578125" style="3" customWidth="1"/>
    <col min="10763" max="10763" width="13.140625" style="3" customWidth="1"/>
    <col min="10764" max="10764" width="12.7109375" style="3" customWidth="1"/>
    <col min="10765" max="10765" width="13.5703125" style="3" customWidth="1"/>
    <col min="10766" max="10766" width="10" style="3" customWidth="1"/>
    <col min="10767" max="10767" width="13.5703125" style="3" bestFit="1" customWidth="1"/>
    <col min="10768" max="10776" width="13.5703125" style="3" customWidth="1"/>
    <col min="10777" max="10777" width="13.140625" style="3" customWidth="1"/>
    <col min="10778" max="11008" width="11.42578125" style="3"/>
    <col min="11009" max="11009" width="1.7109375" style="3" customWidth="1"/>
    <col min="11010" max="11010" width="13" style="3" customWidth="1"/>
    <col min="11011" max="11014" width="12.42578125" style="3" customWidth="1"/>
    <col min="11015" max="11015" width="11" style="3" bestFit="1" customWidth="1"/>
    <col min="11016" max="11016" width="9.5703125" style="3" bestFit="1" customWidth="1"/>
    <col min="11017" max="11017" width="9.85546875" style="3" bestFit="1" customWidth="1"/>
    <col min="11018" max="11018" width="9.42578125" style="3" customWidth="1"/>
    <col min="11019" max="11019" width="13.140625" style="3" customWidth="1"/>
    <col min="11020" max="11020" width="12.7109375" style="3" customWidth="1"/>
    <col min="11021" max="11021" width="13.5703125" style="3" customWidth="1"/>
    <col min="11022" max="11022" width="10" style="3" customWidth="1"/>
    <col min="11023" max="11023" width="13.5703125" style="3" bestFit="1" customWidth="1"/>
    <col min="11024" max="11032" width="13.5703125" style="3" customWidth="1"/>
    <col min="11033" max="11033" width="13.140625" style="3" customWidth="1"/>
    <col min="11034" max="11264" width="11.42578125" style="3"/>
    <col min="11265" max="11265" width="1.7109375" style="3" customWidth="1"/>
    <col min="11266" max="11266" width="13" style="3" customWidth="1"/>
    <col min="11267" max="11270" width="12.42578125" style="3" customWidth="1"/>
    <col min="11271" max="11271" width="11" style="3" bestFit="1" customWidth="1"/>
    <col min="11272" max="11272" width="9.5703125" style="3" bestFit="1" customWidth="1"/>
    <col min="11273" max="11273" width="9.85546875" style="3" bestFit="1" customWidth="1"/>
    <col min="11274" max="11274" width="9.42578125" style="3" customWidth="1"/>
    <col min="11275" max="11275" width="13.140625" style="3" customWidth="1"/>
    <col min="11276" max="11276" width="12.7109375" style="3" customWidth="1"/>
    <col min="11277" max="11277" width="13.5703125" style="3" customWidth="1"/>
    <col min="11278" max="11278" width="10" style="3" customWidth="1"/>
    <col min="11279" max="11279" width="13.5703125" style="3" bestFit="1" customWidth="1"/>
    <col min="11280" max="11288" width="13.5703125" style="3" customWidth="1"/>
    <col min="11289" max="11289" width="13.140625" style="3" customWidth="1"/>
    <col min="11290" max="11520" width="11.42578125" style="3"/>
    <col min="11521" max="11521" width="1.7109375" style="3" customWidth="1"/>
    <col min="11522" max="11522" width="13" style="3" customWidth="1"/>
    <col min="11523" max="11526" width="12.42578125" style="3" customWidth="1"/>
    <col min="11527" max="11527" width="11" style="3" bestFit="1" customWidth="1"/>
    <col min="11528" max="11528" width="9.5703125" style="3" bestFit="1" customWidth="1"/>
    <col min="11529" max="11529" width="9.85546875" style="3" bestFit="1" customWidth="1"/>
    <col min="11530" max="11530" width="9.42578125" style="3" customWidth="1"/>
    <col min="11531" max="11531" width="13.140625" style="3" customWidth="1"/>
    <col min="11532" max="11532" width="12.7109375" style="3" customWidth="1"/>
    <col min="11533" max="11533" width="13.5703125" style="3" customWidth="1"/>
    <col min="11534" max="11534" width="10" style="3" customWidth="1"/>
    <col min="11535" max="11535" width="13.5703125" style="3" bestFit="1" customWidth="1"/>
    <col min="11536" max="11544" width="13.5703125" style="3" customWidth="1"/>
    <col min="11545" max="11545" width="13.140625" style="3" customWidth="1"/>
    <col min="11546" max="11776" width="11.42578125" style="3"/>
    <col min="11777" max="11777" width="1.7109375" style="3" customWidth="1"/>
    <col min="11778" max="11778" width="13" style="3" customWidth="1"/>
    <col min="11779" max="11782" width="12.42578125" style="3" customWidth="1"/>
    <col min="11783" max="11783" width="11" style="3" bestFit="1" customWidth="1"/>
    <col min="11784" max="11784" width="9.5703125" style="3" bestFit="1" customWidth="1"/>
    <col min="11785" max="11785" width="9.85546875" style="3" bestFit="1" customWidth="1"/>
    <col min="11786" max="11786" width="9.42578125" style="3" customWidth="1"/>
    <col min="11787" max="11787" width="13.140625" style="3" customWidth="1"/>
    <col min="11788" max="11788" width="12.7109375" style="3" customWidth="1"/>
    <col min="11789" max="11789" width="13.5703125" style="3" customWidth="1"/>
    <col min="11790" max="11790" width="10" style="3" customWidth="1"/>
    <col min="11791" max="11791" width="13.5703125" style="3" bestFit="1" customWidth="1"/>
    <col min="11792" max="11800" width="13.5703125" style="3" customWidth="1"/>
    <col min="11801" max="11801" width="13.140625" style="3" customWidth="1"/>
    <col min="11802" max="12032" width="11.42578125" style="3"/>
    <col min="12033" max="12033" width="1.7109375" style="3" customWidth="1"/>
    <col min="12034" max="12034" width="13" style="3" customWidth="1"/>
    <col min="12035" max="12038" width="12.42578125" style="3" customWidth="1"/>
    <col min="12039" max="12039" width="11" style="3" bestFit="1" customWidth="1"/>
    <col min="12040" max="12040" width="9.5703125" style="3" bestFit="1" customWidth="1"/>
    <col min="12041" max="12041" width="9.85546875" style="3" bestFit="1" customWidth="1"/>
    <col min="12042" max="12042" width="9.42578125" style="3" customWidth="1"/>
    <col min="12043" max="12043" width="13.140625" style="3" customWidth="1"/>
    <col min="12044" max="12044" width="12.7109375" style="3" customWidth="1"/>
    <col min="12045" max="12045" width="13.5703125" style="3" customWidth="1"/>
    <col min="12046" max="12046" width="10" style="3" customWidth="1"/>
    <col min="12047" max="12047" width="13.5703125" style="3" bestFit="1" customWidth="1"/>
    <col min="12048" max="12056" width="13.5703125" style="3" customWidth="1"/>
    <col min="12057" max="12057" width="13.140625" style="3" customWidth="1"/>
    <col min="12058" max="12288" width="11.42578125" style="3"/>
    <col min="12289" max="12289" width="1.7109375" style="3" customWidth="1"/>
    <col min="12290" max="12290" width="13" style="3" customWidth="1"/>
    <col min="12291" max="12294" width="12.42578125" style="3" customWidth="1"/>
    <col min="12295" max="12295" width="11" style="3" bestFit="1" customWidth="1"/>
    <col min="12296" max="12296" width="9.5703125" style="3" bestFit="1" customWidth="1"/>
    <col min="12297" max="12297" width="9.85546875" style="3" bestFit="1" customWidth="1"/>
    <col min="12298" max="12298" width="9.42578125" style="3" customWidth="1"/>
    <col min="12299" max="12299" width="13.140625" style="3" customWidth="1"/>
    <col min="12300" max="12300" width="12.7109375" style="3" customWidth="1"/>
    <col min="12301" max="12301" width="13.5703125" style="3" customWidth="1"/>
    <col min="12302" max="12302" width="10" style="3" customWidth="1"/>
    <col min="12303" max="12303" width="13.5703125" style="3" bestFit="1" customWidth="1"/>
    <col min="12304" max="12312" width="13.5703125" style="3" customWidth="1"/>
    <col min="12313" max="12313" width="13.140625" style="3" customWidth="1"/>
    <col min="12314" max="12544" width="11.42578125" style="3"/>
    <col min="12545" max="12545" width="1.7109375" style="3" customWidth="1"/>
    <col min="12546" max="12546" width="13" style="3" customWidth="1"/>
    <col min="12547" max="12550" width="12.42578125" style="3" customWidth="1"/>
    <col min="12551" max="12551" width="11" style="3" bestFit="1" customWidth="1"/>
    <col min="12552" max="12552" width="9.5703125" style="3" bestFit="1" customWidth="1"/>
    <col min="12553" max="12553" width="9.85546875" style="3" bestFit="1" customWidth="1"/>
    <col min="12554" max="12554" width="9.42578125" style="3" customWidth="1"/>
    <col min="12555" max="12555" width="13.140625" style="3" customWidth="1"/>
    <col min="12556" max="12556" width="12.7109375" style="3" customWidth="1"/>
    <col min="12557" max="12557" width="13.5703125" style="3" customWidth="1"/>
    <col min="12558" max="12558" width="10" style="3" customWidth="1"/>
    <col min="12559" max="12559" width="13.5703125" style="3" bestFit="1" customWidth="1"/>
    <col min="12560" max="12568" width="13.5703125" style="3" customWidth="1"/>
    <col min="12569" max="12569" width="13.140625" style="3" customWidth="1"/>
    <col min="12570" max="12800" width="11.42578125" style="3"/>
    <col min="12801" max="12801" width="1.7109375" style="3" customWidth="1"/>
    <col min="12802" max="12802" width="13" style="3" customWidth="1"/>
    <col min="12803" max="12806" width="12.42578125" style="3" customWidth="1"/>
    <col min="12807" max="12807" width="11" style="3" bestFit="1" customWidth="1"/>
    <col min="12808" max="12808" width="9.5703125" style="3" bestFit="1" customWidth="1"/>
    <col min="12809" max="12809" width="9.85546875" style="3" bestFit="1" customWidth="1"/>
    <col min="12810" max="12810" width="9.42578125" style="3" customWidth="1"/>
    <col min="12811" max="12811" width="13.140625" style="3" customWidth="1"/>
    <col min="12812" max="12812" width="12.7109375" style="3" customWidth="1"/>
    <col min="12813" max="12813" width="13.5703125" style="3" customWidth="1"/>
    <col min="12814" max="12814" width="10" style="3" customWidth="1"/>
    <col min="12815" max="12815" width="13.5703125" style="3" bestFit="1" customWidth="1"/>
    <col min="12816" max="12824" width="13.5703125" style="3" customWidth="1"/>
    <col min="12825" max="12825" width="13.140625" style="3" customWidth="1"/>
    <col min="12826" max="13056" width="11.42578125" style="3"/>
    <col min="13057" max="13057" width="1.7109375" style="3" customWidth="1"/>
    <col min="13058" max="13058" width="13" style="3" customWidth="1"/>
    <col min="13059" max="13062" width="12.42578125" style="3" customWidth="1"/>
    <col min="13063" max="13063" width="11" style="3" bestFit="1" customWidth="1"/>
    <col min="13064" max="13064" width="9.5703125" style="3" bestFit="1" customWidth="1"/>
    <col min="13065" max="13065" width="9.85546875" style="3" bestFit="1" customWidth="1"/>
    <col min="13066" max="13066" width="9.42578125" style="3" customWidth="1"/>
    <col min="13067" max="13067" width="13.140625" style="3" customWidth="1"/>
    <col min="13068" max="13068" width="12.7109375" style="3" customWidth="1"/>
    <col min="13069" max="13069" width="13.5703125" style="3" customWidth="1"/>
    <col min="13070" max="13070" width="10" style="3" customWidth="1"/>
    <col min="13071" max="13071" width="13.5703125" style="3" bestFit="1" customWidth="1"/>
    <col min="13072" max="13080" width="13.5703125" style="3" customWidth="1"/>
    <col min="13081" max="13081" width="13.140625" style="3" customWidth="1"/>
    <col min="13082" max="13312" width="11.42578125" style="3"/>
    <col min="13313" max="13313" width="1.7109375" style="3" customWidth="1"/>
    <col min="13314" max="13314" width="13" style="3" customWidth="1"/>
    <col min="13315" max="13318" width="12.42578125" style="3" customWidth="1"/>
    <col min="13319" max="13319" width="11" style="3" bestFit="1" customWidth="1"/>
    <col min="13320" max="13320" width="9.5703125" style="3" bestFit="1" customWidth="1"/>
    <col min="13321" max="13321" width="9.85546875" style="3" bestFit="1" customWidth="1"/>
    <col min="13322" max="13322" width="9.42578125" style="3" customWidth="1"/>
    <col min="13323" max="13323" width="13.140625" style="3" customWidth="1"/>
    <col min="13324" max="13324" width="12.7109375" style="3" customWidth="1"/>
    <col min="13325" max="13325" width="13.5703125" style="3" customWidth="1"/>
    <col min="13326" max="13326" width="10" style="3" customWidth="1"/>
    <col min="13327" max="13327" width="13.5703125" style="3" bestFit="1" customWidth="1"/>
    <col min="13328" max="13336" width="13.5703125" style="3" customWidth="1"/>
    <col min="13337" max="13337" width="13.140625" style="3" customWidth="1"/>
    <col min="13338" max="13568" width="11.42578125" style="3"/>
    <col min="13569" max="13569" width="1.7109375" style="3" customWidth="1"/>
    <col min="13570" max="13570" width="13" style="3" customWidth="1"/>
    <col min="13571" max="13574" width="12.42578125" style="3" customWidth="1"/>
    <col min="13575" max="13575" width="11" style="3" bestFit="1" customWidth="1"/>
    <col min="13576" max="13576" width="9.5703125" style="3" bestFit="1" customWidth="1"/>
    <col min="13577" max="13577" width="9.85546875" style="3" bestFit="1" customWidth="1"/>
    <col min="13578" max="13578" width="9.42578125" style="3" customWidth="1"/>
    <col min="13579" max="13579" width="13.140625" style="3" customWidth="1"/>
    <col min="13580" max="13580" width="12.7109375" style="3" customWidth="1"/>
    <col min="13581" max="13581" width="13.5703125" style="3" customWidth="1"/>
    <col min="13582" max="13582" width="10" style="3" customWidth="1"/>
    <col min="13583" max="13583" width="13.5703125" style="3" bestFit="1" customWidth="1"/>
    <col min="13584" max="13592" width="13.5703125" style="3" customWidth="1"/>
    <col min="13593" max="13593" width="13.140625" style="3" customWidth="1"/>
    <col min="13594" max="13824" width="11.42578125" style="3"/>
    <col min="13825" max="13825" width="1.7109375" style="3" customWidth="1"/>
    <col min="13826" max="13826" width="13" style="3" customWidth="1"/>
    <col min="13827" max="13830" width="12.42578125" style="3" customWidth="1"/>
    <col min="13831" max="13831" width="11" style="3" bestFit="1" customWidth="1"/>
    <col min="13832" max="13832" width="9.5703125" style="3" bestFit="1" customWidth="1"/>
    <col min="13833" max="13833" width="9.85546875" style="3" bestFit="1" customWidth="1"/>
    <col min="13834" max="13834" width="9.42578125" style="3" customWidth="1"/>
    <col min="13835" max="13835" width="13.140625" style="3" customWidth="1"/>
    <col min="13836" max="13836" width="12.7109375" style="3" customWidth="1"/>
    <col min="13837" max="13837" width="13.5703125" style="3" customWidth="1"/>
    <col min="13838" max="13838" width="10" style="3" customWidth="1"/>
    <col min="13839" max="13839" width="13.5703125" style="3" bestFit="1" customWidth="1"/>
    <col min="13840" max="13848" width="13.5703125" style="3" customWidth="1"/>
    <col min="13849" max="13849" width="13.140625" style="3" customWidth="1"/>
    <col min="13850" max="14080" width="11.42578125" style="3"/>
    <col min="14081" max="14081" width="1.7109375" style="3" customWidth="1"/>
    <col min="14082" max="14082" width="13" style="3" customWidth="1"/>
    <col min="14083" max="14086" width="12.42578125" style="3" customWidth="1"/>
    <col min="14087" max="14087" width="11" style="3" bestFit="1" customWidth="1"/>
    <col min="14088" max="14088" width="9.5703125" style="3" bestFit="1" customWidth="1"/>
    <col min="14089" max="14089" width="9.85546875" style="3" bestFit="1" customWidth="1"/>
    <col min="14090" max="14090" width="9.42578125" style="3" customWidth="1"/>
    <col min="14091" max="14091" width="13.140625" style="3" customWidth="1"/>
    <col min="14092" max="14092" width="12.7109375" style="3" customWidth="1"/>
    <col min="14093" max="14093" width="13.5703125" style="3" customWidth="1"/>
    <col min="14094" max="14094" width="10" style="3" customWidth="1"/>
    <col min="14095" max="14095" width="13.5703125" style="3" bestFit="1" customWidth="1"/>
    <col min="14096" max="14104" width="13.5703125" style="3" customWidth="1"/>
    <col min="14105" max="14105" width="13.140625" style="3" customWidth="1"/>
    <col min="14106" max="14336" width="11.42578125" style="3"/>
    <col min="14337" max="14337" width="1.7109375" style="3" customWidth="1"/>
    <col min="14338" max="14338" width="13" style="3" customWidth="1"/>
    <col min="14339" max="14342" width="12.42578125" style="3" customWidth="1"/>
    <col min="14343" max="14343" width="11" style="3" bestFit="1" customWidth="1"/>
    <col min="14344" max="14344" width="9.5703125" style="3" bestFit="1" customWidth="1"/>
    <col min="14345" max="14345" width="9.85546875" style="3" bestFit="1" customWidth="1"/>
    <col min="14346" max="14346" width="9.42578125" style="3" customWidth="1"/>
    <col min="14347" max="14347" width="13.140625" style="3" customWidth="1"/>
    <col min="14348" max="14348" width="12.7109375" style="3" customWidth="1"/>
    <col min="14349" max="14349" width="13.5703125" style="3" customWidth="1"/>
    <col min="14350" max="14350" width="10" style="3" customWidth="1"/>
    <col min="14351" max="14351" width="13.5703125" style="3" bestFit="1" customWidth="1"/>
    <col min="14352" max="14360" width="13.5703125" style="3" customWidth="1"/>
    <col min="14361" max="14361" width="13.140625" style="3" customWidth="1"/>
    <col min="14362" max="14592" width="11.42578125" style="3"/>
    <col min="14593" max="14593" width="1.7109375" style="3" customWidth="1"/>
    <col min="14594" max="14594" width="13" style="3" customWidth="1"/>
    <col min="14595" max="14598" width="12.42578125" style="3" customWidth="1"/>
    <col min="14599" max="14599" width="11" style="3" bestFit="1" customWidth="1"/>
    <col min="14600" max="14600" width="9.5703125" style="3" bestFit="1" customWidth="1"/>
    <col min="14601" max="14601" width="9.85546875" style="3" bestFit="1" customWidth="1"/>
    <col min="14602" max="14602" width="9.42578125" style="3" customWidth="1"/>
    <col min="14603" max="14603" width="13.140625" style="3" customWidth="1"/>
    <col min="14604" max="14604" width="12.7109375" style="3" customWidth="1"/>
    <col min="14605" max="14605" width="13.5703125" style="3" customWidth="1"/>
    <col min="14606" max="14606" width="10" style="3" customWidth="1"/>
    <col min="14607" max="14607" width="13.5703125" style="3" bestFit="1" customWidth="1"/>
    <col min="14608" max="14616" width="13.5703125" style="3" customWidth="1"/>
    <col min="14617" max="14617" width="13.140625" style="3" customWidth="1"/>
    <col min="14618" max="14848" width="11.42578125" style="3"/>
    <col min="14849" max="14849" width="1.7109375" style="3" customWidth="1"/>
    <col min="14850" max="14850" width="13" style="3" customWidth="1"/>
    <col min="14851" max="14854" width="12.42578125" style="3" customWidth="1"/>
    <col min="14855" max="14855" width="11" style="3" bestFit="1" customWidth="1"/>
    <col min="14856" max="14856" width="9.5703125" style="3" bestFit="1" customWidth="1"/>
    <col min="14857" max="14857" width="9.85546875" style="3" bestFit="1" customWidth="1"/>
    <col min="14858" max="14858" width="9.42578125" style="3" customWidth="1"/>
    <col min="14859" max="14859" width="13.140625" style="3" customWidth="1"/>
    <col min="14860" max="14860" width="12.7109375" style="3" customWidth="1"/>
    <col min="14861" max="14861" width="13.5703125" style="3" customWidth="1"/>
    <col min="14862" max="14862" width="10" style="3" customWidth="1"/>
    <col min="14863" max="14863" width="13.5703125" style="3" bestFit="1" customWidth="1"/>
    <col min="14864" max="14872" width="13.5703125" style="3" customWidth="1"/>
    <col min="14873" max="14873" width="13.140625" style="3" customWidth="1"/>
    <col min="14874" max="15104" width="11.42578125" style="3"/>
    <col min="15105" max="15105" width="1.7109375" style="3" customWidth="1"/>
    <col min="15106" max="15106" width="13" style="3" customWidth="1"/>
    <col min="15107" max="15110" width="12.42578125" style="3" customWidth="1"/>
    <col min="15111" max="15111" width="11" style="3" bestFit="1" customWidth="1"/>
    <col min="15112" max="15112" width="9.5703125" style="3" bestFit="1" customWidth="1"/>
    <col min="15113" max="15113" width="9.85546875" style="3" bestFit="1" customWidth="1"/>
    <col min="15114" max="15114" width="9.42578125" style="3" customWidth="1"/>
    <col min="15115" max="15115" width="13.140625" style="3" customWidth="1"/>
    <col min="15116" max="15116" width="12.7109375" style="3" customWidth="1"/>
    <col min="15117" max="15117" width="13.5703125" style="3" customWidth="1"/>
    <col min="15118" max="15118" width="10" style="3" customWidth="1"/>
    <col min="15119" max="15119" width="13.5703125" style="3" bestFit="1" customWidth="1"/>
    <col min="15120" max="15128" width="13.5703125" style="3" customWidth="1"/>
    <col min="15129" max="15129" width="13.140625" style="3" customWidth="1"/>
    <col min="15130" max="15360" width="11.42578125" style="3"/>
    <col min="15361" max="15361" width="1.7109375" style="3" customWidth="1"/>
    <col min="15362" max="15362" width="13" style="3" customWidth="1"/>
    <col min="15363" max="15366" width="12.42578125" style="3" customWidth="1"/>
    <col min="15367" max="15367" width="11" style="3" bestFit="1" customWidth="1"/>
    <col min="15368" max="15368" width="9.5703125" style="3" bestFit="1" customWidth="1"/>
    <col min="15369" max="15369" width="9.85546875" style="3" bestFit="1" customWidth="1"/>
    <col min="15370" max="15370" width="9.42578125" style="3" customWidth="1"/>
    <col min="15371" max="15371" width="13.140625" style="3" customWidth="1"/>
    <col min="15372" max="15372" width="12.7109375" style="3" customWidth="1"/>
    <col min="15373" max="15373" width="13.5703125" style="3" customWidth="1"/>
    <col min="15374" max="15374" width="10" style="3" customWidth="1"/>
    <col min="15375" max="15375" width="13.5703125" style="3" bestFit="1" customWidth="1"/>
    <col min="15376" max="15384" width="13.5703125" style="3" customWidth="1"/>
    <col min="15385" max="15385" width="13.140625" style="3" customWidth="1"/>
    <col min="15386" max="15616" width="11.42578125" style="3"/>
    <col min="15617" max="15617" width="1.7109375" style="3" customWidth="1"/>
    <col min="15618" max="15618" width="13" style="3" customWidth="1"/>
    <col min="15619" max="15622" width="12.42578125" style="3" customWidth="1"/>
    <col min="15623" max="15623" width="11" style="3" bestFit="1" customWidth="1"/>
    <col min="15624" max="15624" width="9.5703125" style="3" bestFit="1" customWidth="1"/>
    <col min="15625" max="15625" width="9.85546875" style="3" bestFit="1" customWidth="1"/>
    <col min="15626" max="15626" width="9.42578125" style="3" customWidth="1"/>
    <col min="15627" max="15627" width="13.140625" style="3" customWidth="1"/>
    <col min="15628" max="15628" width="12.7109375" style="3" customWidth="1"/>
    <col min="15629" max="15629" width="13.5703125" style="3" customWidth="1"/>
    <col min="15630" max="15630" width="10" style="3" customWidth="1"/>
    <col min="15631" max="15631" width="13.5703125" style="3" bestFit="1" customWidth="1"/>
    <col min="15632" max="15640" width="13.5703125" style="3" customWidth="1"/>
    <col min="15641" max="15641" width="13.140625" style="3" customWidth="1"/>
    <col min="15642" max="15872" width="11.42578125" style="3"/>
    <col min="15873" max="15873" width="1.7109375" style="3" customWidth="1"/>
    <col min="15874" max="15874" width="13" style="3" customWidth="1"/>
    <col min="15875" max="15878" width="12.42578125" style="3" customWidth="1"/>
    <col min="15879" max="15879" width="11" style="3" bestFit="1" customWidth="1"/>
    <col min="15880" max="15880" width="9.5703125" style="3" bestFit="1" customWidth="1"/>
    <col min="15881" max="15881" width="9.85546875" style="3" bestFit="1" customWidth="1"/>
    <col min="15882" max="15882" width="9.42578125" style="3" customWidth="1"/>
    <col min="15883" max="15883" width="13.140625" style="3" customWidth="1"/>
    <col min="15884" max="15884" width="12.7109375" style="3" customWidth="1"/>
    <col min="15885" max="15885" width="13.5703125" style="3" customWidth="1"/>
    <col min="15886" max="15886" width="10" style="3" customWidth="1"/>
    <col min="15887" max="15887" width="13.5703125" style="3" bestFit="1" customWidth="1"/>
    <col min="15888" max="15896" width="13.5703125" style="3" customWidth="1"/>
    <col min="15897" max="15897" width="13.140625" style="3" customWidth="1"/>
    <col min="15898" max="16128" width="11.42578125" style="3"/>
    <col min="16129" max="16129" width="1.7109375" style="3" customWidth="1"/>
    <col min="16130" max="16130" width="13" style="3" customWidth="1"/>
    <col min="16131" max="16134" width="12.42578125" style="3" customWidth="1"/>
    <col min="16135" max="16135" width="11" style="3" bestFit="1" customWidth="1"/>
    <col min="16136" max="16136" width="9.5703125" style="3" bestFit="1" customWidth="1"/>
    <col min="16137" max="16137" width="9.85546875" style="3" bestFit="1" customWidth="1"/>
    <col min="16138" max="16138" width="9.42578125" style="3" customWidth="1"/>
    <col min="16139" max="16139" width="13.140625" style="3" customWidth="1"/>
    <col min="16140" max="16140" width="12.7109375" style="3" customWidth="1"/>
    <col min="16141" max="16141" width="13.5703125" style="3" customWidth="1"/>
    <col min="16142" max="16142" width="10" style="3" customWidth="1"/>
    <col min="16143" max="16143" width="13.5703125" style="3" bestFit="1" customWidth="1"/>
    <col min="16144" max="16152" width="13.5703125" style="3" customWidth="1"/>
    <col min="16153" max="16153" width="13.140625" style="3" customWidth="1"/>
    <col min="16154" max="16384" width="11.42578125" style="3"/>
  </cols>
  <sheetData>
    <row r="1" spans="1:34" ht="5.25" customHeight="1" x14ac:dyDescent="0.2"/>
    <row r="2" spans="1:34" ht="15.75" x14ac:dyDescent="0.25">
      <c r="B2" s="4" t="s">
        <v>1</v>
      </c>
    </row>
    <row r="3" spans="1:34" ht="15.75" x14ac:dyDescent="0.25">
      <c r="A3" s="4"/>
      <c r="B3" s="3" t="s">
        <v>2</v>
      </c>
    </row>
    <row r="4" spans="1:34" ht="15.75" x14ac:dyDescent="0.25">
      <c r="A4" s="4"/>
      <c r="B4" s="3" t="s">
        <v>3</v>
      </c>
    </row>
    <row r="5" spans="1:34" ht="6.75" customHeight="1" x14ac:dyDescent="0.2">
      <c r="J5" s="5"/>
    </row>
    <row r="6" spans="1:34" ht="34.5" customHeight="1" x14ac:dyDescent="0.2">
      <c r="B6" s="73" t="s">
        <v>33</v>
      </c>
      <c r="C6" s="74"/>
      <c r="D6" s="74"/>
      <c r="E6" s="74"/>
      <c r="F6" s="74"/>
      <c r="G6" s="74"/>
      <c r="H6" s="74"/>
      <c r="I6" s="74"/>
      <c r="J6" s="74"/>
      <c r="K6" s="75"/>
    </row>
    <row r="7" spans="1:34" s="6" customFormat="1" ht="15.75" customHeight="1" x14ac:dyDescent="0.25">
      <c r="B7" s="76" t="s">
        <v>34</v>
      </c>
      <c r="C7" s="77"/>
      <c r="D7" s="77"/>
      <c r="E7" s="77"/>
      <c r="F7" s="77"/>
      <c r="G7" s="77"/>
      <c r="H7" s="77"/>
      <c r="I7" s="81"/>
      <c r="J7" s="82"/>
      <c r="K7" s="83"/>
    </row>
    <row r="8" spans="1:34" ht="12" customHeight="1" x14ac:dyDescent="0.2">
      <c r="B8" s="78"/>
      <c r="C8" s="79"/>
      <c r="D8" s="79"/>
      <c r="E8" s="79"/>
      <c r="F8" s="79"/>
      <c r="G8" s="79"/>
      <c r="H8" s="79"/>
      <c r="I8" s="42"/>
      <c r="J8" s="80"/>
      <c r="K8" s="42"/>
    </row>
    <row r="9" spans="1:34" ht="15" x14ac:dyDescent="0.25">
      <c r="B9" s="1" t="s">
        <v>32</v>
      </c>
      <c r="C9" s="42"/>
      <c r="D9" s="42"/>
      <c r="E9" s="42"/>
      <c r="F9" s="42"/>
      <c r="G9" s="42"/>
      <c r="H9" s="42"/>
      <c r="I9" s="42"/>
      <c r="J9" s="80"/>
      <c r="K9" s="42"/>
    </row>
    <row r="10" spans="1:34" ht="15" x14ac:dyDescent="0.25">
      <c r="B10" s="1"/>
      <c r="J10" s="5"/>
    </row>
    <row r="11" spans="1:34" x14ac:dyDescent="0.2">
      <c r="B11" s="66" t="s">
        <v>4</v>
      </c>
      <c r="I11" s="66" t="s">
        <v>5</v>
      </c>
      <c r="Q11" s="66" t="s">
        <v>6</v>
      </c>
      <c r="Z11" s="66" t="s">
        <v>7</v>
      </c>
    </row>
    <row r="13" spans="1:34" s="6" customFormat="1" x14ac:dyDescent="0.25">
      <c r="B13" s="7" t="s">
        <v>8</v>
      </c>
      <c r="C13" s="8"/>
      <c r="D13" s="67" t="s">
        <v>9</v>
      </c>
      <c r="E13" s="68"/>
      <c r="F13" s="9"/>
      <c r="I13" s="7" t="s">
        <v>8</v>
      </c>
      <c r="J13" s="10"/>
      <c r="K13" s="67" t="s">
        <v>9</v>
      </c>
      <c r="L13" s="69"/>
      <c r="M13" s="68"/>
      <c r="N13" s="9"/>
      <c r="Q13" s="7" t="s">
        <v>8</v>
      </c>
      <c r="R13" s="10"/>
      <c r="S13" s="67" t="s">
        <v>9</v>
      </c>
      <c r="T13" s="69"/>
      <c r="U13" s="69"/>
      <c r="V13" s="68"/>
      <c r="W13" s="9"/>
      <c r="Z13" s="7" t="s">
        <v>8</v>
      </c>
      <c r="AA13" s="10"/>
      <c r="AB13" s="67" t="s">
        <v>9</v>
      </c>
      <c r="AC13" s="69"/>
      <c r="AD13" s="69"/>
      <c r="AE13" s="69"/>
      <c r="AF13" s="68"/>
      <c r="AG13" s="9"/>
    </row>
    <row r="14" spans="1:34" s="6" customFormat="1" x14ac:dyDescent="0.25">
      <c r="B14" s="11"/>
      <c r="C14" s="12" t="s">
        <v>10</v>
      </c>
      <c r="D14" s="13" t="s">
        <v>11</v>
      </c>
      <c r="E14" s="13" t="s">
        <v>12</v>
      </c>
      <c r="F14" s="14" t="s">
        <v>0</v>
      </c>
      <c r="I14" s="15"/>
      <c r="J14" s="12" t="s">
        <v>10</v>
      </c>
      <c r="K14" s="13" t="s">
        <v>13</v>
      </c>
      <c r="L14" s="13" t="s">
        <v>14</v>
      </c>
      <c r="M14" s="13" t="s">
        <v>15</v>
      </c>
      <c r="N14" s="16" t="s">
        <v>0</v>
      </c>
      <c r="Q14" s="15"/>
      <c r="R14" s="17" t="s">
        <v>10</v>
      </c>
      <c r="S14" s="13" t="s">
        <v>16</v>
      </c>
      <c r="T14" s="13" t="s">
        <v>13</v>
      </c>
      <c r="U14" s="13" t="s">
        <v>17</v>
      </c>
      <c r="V14" s="13" t="s">
        <v>18</v>
      </c>
      <c r="W14" s="16" t="s">
        <v>0</v>
      </c>
      <c r="Z14" s="15"/>
      <c r="AA14" s="17" t="s">
        <v>10</v>
      </c>
      <c r="AB14" s="13" t="s">
        <v>16</v>
      </c>
      <c r="AC14" s="13" t="s">
        <v>13</v>
      </c>
      <c r="AD14" s="13" t="s">
        <v>17</v>
      </c>
      <c r="AE14" s="13" t="s">
        <v>18</v>
      </c>
      <c r="AF14" s="13" t="s">
        <v>19</v>
      </c>
      <c r="AG14" s="16" t="s">
        <v>0</v>
      </c>
    </row>
    <row r="15" spans="1:34" s="6" customFormat="1" x14ac:dyDescent="0.25">
      <c r="B15" s="70" t="s">
        <v>20</v>
      </c>
      <c r="C15" s="18" t="s">
        <v>11</v>
      </c>
      <c r="D15" s="19">
        <v>43</v>
      </c>
      <c r="E15" s="20">
        <v>9</v>
      </c>
      <c r="F15" s="21">
        <f>SUM(D15:E15)</f>
        <v>52</v>
      </c>
      <c r="G15" s="22">
        <f>F15/F17</f>
        <v>0.53061224489795922</v>
      </c>
      <c r="I15" s="70" t="s">
        <v>20</v>
      </c>
      <c r="J15" s="18" t="s">
        <v>13</v>
      </c>
      <c r="K15" s="19">
        <v>54</v>
      </c>
      <c r="L15" s="20">
        <v>1</v>
      </c>
      <c r="M15" s="20">
        <v>2</v>
      </c>
      <c r="N15" s="23">
        <f>SUM(K15:M15)</f>
        <v>57</v>
      </c>
      <c r="O15" s="22">
        <f>N15/N18</f>
        <v>0.62637362637362637</v>
      </c>
      <c r="Q15" s="70" t="s">
        <v>20</v>
      </c>
      <c r="R15" s="24" t="s">
        <v>16</v>
      </c>
      <c r="S15" s="19">
        <v>151</v>
      </c>
      <c r="T15" s="20">
        <v>7</v>
      </c>
      <c r="U15" s="20">
        <v>2</v>
      </c>
      <c r="V15" s="20">
        <v>0</v>
      </c>
      <c r="W15" s="23">
        <f>SUM(S15:V15)</f>
        <v>160</v>
      </c>
      <c r="X15" s="22">
        <f>W15/W19</f>
        <v>0.7407407407407407</v>
      </c>
      <c r="Z15" s="70" t="s">
        <v>20</v>
      </c>
      <c r="AA15" s="24" t="s">
        <v>16</v>
      </c>
      <c r="AB15" s="19">
        <v>151</v>
      </c>
      <c r="AC15" s="20">
        <v>7</v>
      </c>
      <c r="AD15" s="20">
        <v>2</v>
      </c>
      <c r="AE15" s="20">
        <v>0</v>
      </c>
      <c r="AF15" s="20">
        <v>0</v>
      </c>
      <c r="AG15" s="23">
        <f>SUM(AB15:AF15)</f>
        <v>160</v>
      </c>
      <c r="AH15" s="22">
        <f>AG15/AG20</f>
        <v>0.73732718894009219</v>
      </c>
    </row>
    <row r="16" spans="1:34" s="6" customFormat="1" x14ac:dyDescent="0.25">
      <c r="B16" s="71"/>
      <c r="C16" s="18" t="s">
        <v>12</v>
      </c>
      <c r="D16" s="20">
        <v>3</v>
      </c>
      <c r="E16" s="19">
        <v>43</v>
      </c>
      <c r="F16" s="21">
        <f>SUM(D16:E16)</f>
        <v>46</v>
      </c>
      <c r="G16" s="22">
        <f>F16/F17</f>
        <v>0.46938775510204084</v>
      </c>
      <c r="I16" s="72"/>
      <c r="J16" s="18" t="s">
        <v>14</v>
      </c>
      <c r="K16" s="20">
        <v>13</v>
      </c>
      <c r="L16" s="19">
        <v>3</v>
      </c>
      <c r="M16" s="20">
        <v>0</v>
      </c>
      <c r="N16" s="23">
        <f>SUM(K16:M16)</f>
        <v>16</v>
      </c>
      <c r="O16" s="22">
        <f>N16/N18</f>
        <v>0.17582417582417584</v>
      </c>
      <c r="Q16" s="72"/>
      <c r="R16" s="24" t="s">
        <v>13</v>
      </c>
      <c r="S16" s="20">
        <v>10</v>
      </c>
      <c r="T16" s="19">
        <v>16</v>
      </c>
      <c r="U16" s="20">
        <v>4</v>
      </c>
      <c r="V16" s="20">
        <v>0</v>
      </c>
      <c r="W16" s="23">
        <f>SUM(S16:V16)</f>
        <v>30</v>
      </c>
      <c r="X16" s="22">
        <f>W16/W19</f>
        <v>0.1388888888888889</v>
      </c>
      <c r="Z16" s="72"/>
      <c r="AA16" s="24" t="s">
        <v>13</v>
      </c>
      <c r="AB16" s="20">
        <v>10</v>
      </c>
      <c r="AC16" s="19">
        <v>16</v>
      </c>
      <c r="AD16" s="20">
        <v>4</v>
      </c>
      <c r="AE16" s="20">
        <v>0</v>
      </c>
      <c r="AF16" s="20">
        <v>0</v>
      </c>
      <c r="AG16" s="23">
        <f>SUM(AB16:AF16)</f>
        <v>30</v>
      </c>
      <c r="AH16" s="22">
        <f>AG16/AG20</f>
        <v>0.13824884792626729</v>
      </c>
    </row>
    <row r="17" spans="2:35" s="6" customFormat="1" x14ac:dyDescent="0.25">
      <c r="B17" s="25"/>
      <c r="C17" s="26" t="s">
        <v>0</v>
      </c>
      <c r="D17" s="27">
        <f>SUM(D15:D16)</f>
        <v>46</v>
      </c>
      <c r="E17" s="27">
        <f>SUM(E15:E16)</f>
        <v>52</v>
      </c>
      <c r="F17" s="28">
        <f>SUM(F15:F16)</f>
        <v>98</v>
      </c>
      <c r="I17" s="71"/>
      <c r="J17" s="24" t="s">
        <v>15</v>
      </c>
      <c r="K17" s="20">
        <v>7</v>
      </c>
      <c r="L17" s="20">
        <v>4</v>
      </c>
      <c r="M17" s="19">
        <v>7</v>
      </c>
      <c r="N17" s="23">
        <f>SUM(K17:M17)</f>
        <v>18</v>
      </c>
      <c r="O17" s="22">
        <f>N17/N18</f>
        <v>0.19780219780219779</v>
      </c>
      <c r="Q17" s="72"/>
      <c r="R17" s="24" t="s">
        <v>17</v>
      </c>
      <c r="S17" s="20">
        <v>0</v>
      </c>
      <c r="T17" s="20">
        <v>1</v>
      </c>
      <c r="U17" s="19">
        <v>22</v>
      </c>
      <c r="V17" s="20">
        <v>0</v>
      </c>
      <c r="W17" s="23">
        <f>SUM(S17:V17)</f>
        <v>23</v>
      </c>
      <c r="X17" s="22">
        <f>W17/W19</f>
        <v>0.10648148148148148</v>
      </c>
      <c r="Z17" s="72"/>
      <c r="AA17" s="24" t="s">
        <v>17</v>
      </c>
      <c r="AB17" s="20">
        <v>0</v>
      </c>
      <c r="AC17" s="20">
        <v>1</v>
      </c>
      <c r="AD17" s="19">
        <v>22</v>
      </c>
      <c r="AE17" s="20">
        <v>0</v>
      </c>
      <c r="AF17" s="20">
        <v>0</v>
      </c>
      <c r="AG17" s="23">
        <f>SUM(AB17:AF17)</f>
        <v>23</v>
      </c>
      <c r="AH17" s="22">
        <f>AG17/AG20</f>
        <v>0.10599078341013825</v>
      </c>
    </row>
    <row r="18" spans="2:35" s="6" customFormat="1" x14ac:dyDescent="0.25">
      <c r="D18" s="22">
        <f>D17/F17</f>
        <v>0.46938775510204084</v>
      </c>
      <c r="E18" s="22">
        <f>E17/F17</f>
        <v>0.53061224489795922</v>
      </c>
      <c r="I18" s="29"/>
      <c r="J18" s="30" t="s">
        <v>0</v>
      </c>
      <c r="K18" s="31">
        <f>SUM(K15:K17)</f>
        <v>74</v>
      </c>
      <c r="L18" s="31">
        <f>SUM(L15:L17)</f>
        <v>8</v>
      </c>
      <c r="M18" s="31">
        <f>SUM(M15:M17)</f>
        <v>9</v>
      </c>
      <c r="N18" s="32">
        <f>SUM(N15:N17)</f>
        <v>91</v>
      </c>
      <c r="Q18" s="71"/>
      <c r="R18" s="24" t="s">
        <v>18</v>
      </c>
      <c r="S18" s="20">
        <v>0</v>
      </c>
      <c r="T18" s="20">
        <v>0</v>
      </c>
      <c r="U18" s="20">
        <v>1</v>
      </c>
      <c r="V18" s="19">
        <v>2</v>
      </c>
      <c r="W18" s="23">
        <f>SUM(S18:V18)</f>
        <v>3</v>
      </c>
      <c r="X18" s="22">
        <f>W18/W19</f>
        <v>1.3888888888888888E-2</v>
      </c>
      <c r="Z18" s="72"/>
      <c r="AA18" s="24" t="s">
        <v>18</v>
      </c>
      <c r="AB18" s="20">
        <v>0</v>
      </c>
      <c r="AC18" s="20">
        <v>0</v>
      </c>
      <c r="AD18" s="20">
        <v>1</v>
      </c>
      <c r="AE18" s="19">
        <v>2</v>
      </c>
      <c r="AF18" s="20">
        <v>1</v>
      </c>
      <c r="AG18" s="23">
        <f>SUM(AB18:AF18)</f>
        <v>4</v>
      </c>
      <c r="AH18" s="22">
        <f>AG18/AG20</f>
        <v>1.8433179723502304E-2</v>
      </c>
    </row>
    <row r="19" spans="2:35" s="6" customFormat="1" x14ac:dyDescent="0.25">
      <c r="I19" s="33"/>
      <c r="J19" s="34"/>
      <c r="K19" s="35">
        <f>K18/N18</f>
        <v>0.81318681318681318</v>
      </c>
      <c r="L19" s="35">
        <f>L18/N18</f>
        <v>8.7912087912087919E-2</v>
      </c>
      <c r="M19" s="35">
        <f>M18/N18</f>
        <v>9.8901098901098897E-2</v>
      </c>
      <c r="N19" s="33"/>
      <c r="Q19" s="29"/>
      <c r="R19" s="30" t="s">
        <v>0</v>
      </c>
      <c r="S19" s="31">
        <f>SUM(S15:S18)</f>
        <v>161</v>
      </c>
      <c r="T19" s="31">
        <f>SUM(T15:T18)</f>
        <v>24</v>
      </c>
      <c r="U19" s="31">
        <f>SUM(U15:U18)</f>
        <v>29</v>
      </c>
      <c r="V19" s="31">
        <f>SUM(V15:V18)</f>
        <v>2</v>
      </c>
      <c r="W19" s="32">
        <f>SUM(W15:W18)</f>
        <v>216</v>
      </c>
      <c r="Z19" s="71"/>
      <c r="AA19" s="24" t="s">
        <v>19</v>
      </c>
      <c r="AB19" s="20">
        <v>0</v>
      </c>
      <c r="AC19" s="20">
        <v>0</v>
      </c>
      <c r="AD19" s="20">
        <v>0</v>
      </c>
      <c r="AE19" s="20">
        <v>0</v>
      </c>
      <c r="AF19" s="19">
        <v>0</v>
      </c>
      <c r="AG19" s="23">
        <f>SUM(AB19:AF19)</f>
        <v>0</v>
      </c>
      <c r="AH19" s="22">
        <f>AG19/AG20</f>
        <v>0</v>
      </c>
    </row>
    <row r="20" spans="2:35" x14ac:dyDescent="0.2">
      <c r="K20" s="36"/>
      <c r="L20" s="36"/>
      <c r="M20" s="36"/>
      <c r="N20" s="36"/>
      <c r="Q20" s="37"/>
      <c r="R20" s="38"/>
      <c r="S20" s="35">
        <f>S19/W19</f>
        <v>0.74537037037037035</v>
      </c>
      <c r="T20" s="35">
        <f>T19/W19</f>
        <v>0.1111111111111111</v>
      </c>
      <c r="U20" s="35">
        <f>U19/W19</f>
        <v>0.13425925925925927</v>
      </c>
      <c r="V20" s="35">
        <f>V19/W19</f>
        <v>9.2592592592592587E-3</v>
      </c>
      <c r="W20" s="39"/>
      <c r="Z20" s="40"/>
      <c r="AA20" s="41" t="s">
        <v>0</v>
      </c>
      <c r="AB20" s="31">
        <f t="shared" ref="AB20:AG20" si="0">SUM(AB15:AB19)</f>
        <v>161</v>
      </c>
      <c r="AC20" s="31">
        <f t="shared" si="0"/>
        <v>24</v>
      </c>
      <c r="AD20" s="31">
        <f t="shared" si="0"/>
        <v>29</v>
      </c>
      <c r="AE20" s="31">
        <f t="shared" si="0"/>
        <v>2</v>
      </c>
      <c r="AF20" s="31">
        <f t="shared" si="0"/>
        <v>1</v>
      </c>
      <c r="AG20" s="32">
        <f t="shared" si="0"/>
        <v>217</v>
      </c>
    </row>
    <row r="21" spans="2:35" x14ac:dyDescent="0.2">
      <c r="H21" s="42"/>
      <c r="P21" s="42"/>
      <c r="S21" s="36"/>
      <c r="T21" s="36"/>
      <c r="U21" s="36"/>
      <c r="V21" s="36"/>
      <c r="W21" s="36"/>
      <c r="Y21" s="42"/>
      <c r="Z21" s="37"/>
      <c r="AA21" s="38"/>
      <c r="AB21" s="35">
        <f>AB20/AG20</f>
        <v>0.74193548387096775</v>
      </c>
      <c r="AC21" s="35">
        <f>AC20/AG20</f>
        <v>0.11059907834101383</v>
      </c>
      <c r="AD21" s="35">
        <f>AD20/AG20</f>
        <v>0.13364055299539171</v>
      </c>
      <c r="AE21" s="35">
        <f>AE20/AG20</f>
        <v>9.2165898617511521E-3</v>
      </c>
      <c r="AF21" s="35">
        <f>AF20/AG20</f>
        <v>4.608294930875576E-3</v>
      </c>
      <c r="AG21" s="39"/>
      <c r="AI21" s="42"/>
    </row>
    <row r="22" spans="2:35" x14ac:dyDescent="0.2">
      <c r="H22" s="42"/>
      <c r="P22" s="42"/>
      <c r="Y22" s="42"/>
      <c r="AB22" s="36"/>
      <c r="AC22" s="36"/>
      <c r="AD22" s="36"/>
      <c r="AE22" s="36"/>
      <c r="AF22" s="36"/>
      <c r="AG22" s="36"/>
      <c r="AI22" s="42"/>
    </row>
    <row r="23" spans="2:35" ht="18" hidden="1" x14ac:dyDescent="0.35">
      <c r="B23" s="43" t="s">
        <v>21</v>
      </c>
      <c r="C23" s="44">
        <f>(D15+E16)/F17</f>
        <v>0.87755102040816324</v>
      </c>
      <c r="D23" s="45"/>
      <c r="E23" s="46" t="s">
        <v>22</v>
      </c>
      <c r="F23" s="44">
        <f>(G15*D18)+(G16*E18)</f>
        <v>0.49812578092461479</v>
      </c>
      <c r="G23" s="42"/>
      <c r="I23" s="43" t="s">
        <v>21</v>
      </c>
      <c r="J23" s="44">
        <f>(K15+L16+M17)/N18</f>
        <v>0.70329670329670335</v>
      </c>
      <c r="K23" s="45"/>
      <c r="L23" s="46" t="s">
        <v>22</v>
      </c>
      <c r="M23" s="44">
        <f>(O15*K19)+(O16*L19)+(O17*M19)</f>
        <v>0.54437869822485208</v>
      </c>
      <c r="O23" s="42"/>
      <c r="Q23" s="43" t="s">
        <v>21</v>
      </c>
      <c r="R23" s="44">
        <f>(S15+T16+U17+V18)/W19</f>
        <v>0.8842592592592593</v>
      </c>
      <c r="S23" s="45"/>
      <c r="T23" s="46" t="s">
        <v>22</v>
      </c>
      <c r="U23" s="44">
        <f>(X15*S20)+(X16*T20)+(X17*U20)+(X18*V20)</f>
        <v>0.58198302469135788</v>
      </c>
      <c r="X23" s="42"/>
      <c r="Z23" s="43" t="s">
        <v>21</v>
      </c>
      <c r="AA23" s="44">
        <f>(AB15+AC16+AD17+AE18+AF19)/AG20</f>
        <v>0.88018433179723499</v>
      </c>
      <c r="AB23" s="45"/>
      <c r="AC23" s="46" t="s">
        <v>22</v>
      </c>
      <c r="AD23" s="44">
        <f>(AH15*AB21)+(AH16*AC21)+(AH17*AD21)+(AH18*AE21)+(AH19*AF21)</f>
        <v>0.576673957824545</v>
      </c>
      <c r="AH23" s="42"/>
    </row>
    <row r="24" spans="2:35" hidden="1" x14ac:dyDescent="0.2">
      <c r="B24" s="42"/>
      <c r="C24" s="42"/>
      <c r="D24" s="42"/>
      <c r="E24" s="42"/>
      <c r="F24" s="42"/>
      <c r="G24" s="42"/>
      <c r="I24" s="42"/>
      <c r="J24" s="42"/>
      <c r="K24" s="42"/>
      <c r="L24" s="42"/>
      <c r="M24" s="42"/>
      <c r="O24" s="42"/>
      <c r="Q24" s="42"/>
      <c r="R24" s="42"/>
      <c r="S24" s="42"/>
      <c r="T24" s="42"/>
      <c r="U24" s="42"/>
      <c r="V24" s="42"/>
      <c r="X24" s="42"/>
      <c r="Z24" s="42"/>
      <c r="AA24" s="42"/>
      <c r="AB24" s="42"/>
      <c r="AC24" s="42"/>
      <c r="AD24" s="42"/>
      <c r="AE24" s="42"/>
      <c r="AF24" s="42"/>
      <c r="AH24" s="42"/>
    </row>
    <row r="25" spans="2:35" ht="18" hidden="1" x14ac:dyDescent="0.2">
      <c r="B25" s="47" t="s">
        <v>23</v>
      </c>
      <c r="C25" s="48" t="s">
        <v>24</v>
      </c>
      <c r="D25" s="49"/>
      <c r="E25" s="50">
        <f>(C23-F23)/(1-F23)</f>
        <v>0.75601659751037342</v>
      </c>
      <c r="F25" s="51"/>
      <c r="G25" s="42"/>
      <c r="I25" s="47" t="s">
        <v>23</v>
      </c>
      <c r="J25" s="48" t="s">
        <v>24</v>
      </c>
      <c r="K25" s="49"/>
      <c r="L25" s="50">
        <f>(J23-M23)/(1-M23)</f>
        <v>0.34879406307977751</v>
      </c>
      <c r="M25" s="51"/>
      <c r="O25" s="42"/>
      <c r="Q25" s="47" t="s">
        <v>23</v>
      </c>
      <c r="R25" s="48" t="s">
        <v>24</v>
      </c>
      <c r="S25" s="49"/>
      <c r="T25" s="50">
        <f>(R23-U23)/(1-U23)</f>
        <v>0.72311952007383495</v>
      </c>
      <c r="U25" s="42"/>
      <c r="X25" s="42"/>
      <c r="Z25" s="47" t="s">
        <v>23</v>
      </c>
      <c r="AA25" s="48" t="s">
        <v>24</v>
      </c>
      <c r="AB25" s="49"/>
      <c r="AC25" s="50">
        <f>(AA23-AD23)/(1-AD23)</f>
        <v>0.71696598775960663</v>
      </c>
      <c r="AD25" s="42"/>
      <c r="AF25" s="51"/>
      <c r="AH25" s="42"/>
    </row>
    <row r="26" spans="2:35" hidden="1" x14ac:dyDescent="0.2">
      <c r="B26" s="52"/>
      <c r="C26" s="53"/>
      <c r="D26" s="54"/>
      <c r="E26" s="54"/>
      <c r="F26" s="55"/>
    </row>
    <row r="27" spans="2:35" ht="25.5" hidden="1" x14ac:dyDescent="0.2">
      <c r="B27" s="56" t="s">
        <v>25</v>
      </c>
      <c r="C27" s="57" t="s">
        <v>26</v>
      </c>
      <c r="D27" s="58" t="s">
        <v>27</v>
      </c>
      <c r="E27" s="58" t="s">
        <v>28</v>
      </c>
      <c r="F27" s="59" t="s">
        <v>29</v>
      </c>
      <c r="G27" s="59" t="s">
        <v>30</v>
      </c>
      <c r="I27" s="56" t="s">
        <v>25</v>
      </c>
      <c r="J27" s="57" t="s">
        <v>26</v>
      </c>
      <c r="K27" s="58" t="s">
        <v>27</v>
      </c>
      <c r="L27" s="58" t="s">
        <v>28</v>
      </c>
      <c r="M27" s="59" t="s">
        <v>29</v>
      </c>
      <c r="N27" s="59" t="s">
        <v>30</v>
      </c>
      <c r="O27" s="59"/>
      <c r="Q27" s="56" t="s">
        <v>25</v>
      </c>
      <c r="R27" s="57" t="s">
        <v>26</v>
      </c>
      <c r="S27" s="58" t="s">
        <v>27</v>
      </c>
      <c r="T27" s="58" t="s">
        <v>28</v>
      </c>
      <c r="U27" s="59" t="s">
        <v>29</v>
      </c>
      <c r="V27" s="59" t="s">
        <v>30</v>
      </c>
      <c r="X27" s="59"/>
      <c r="Z27" s="56" t="s">
        <v>25</v>
      </c>
      <c r="AA27" s="57" t="s">
        <v>26</v>
      </c>
      <c r="AB27" s="58" t="s">
        <v>27</v>
      </c>
      <c r="AC27" s="58" t="s">
        <v>28</v>
      </c>
      <c r="AD27" s="59" t="s">
        <v>29</v>
      </c>
      <c r="AE27" s="59" t="s">
        <v>30</v>
      </c>
      <c r="AH27" s="59"/>
    </row>
    <row r="28" spans="2:35" hidden="1" x14ac:dyDescent="0.2">
      <c r="B28" s="60">
        <f>C23</f>
        <v>0.87755102040816324</v>
      </c>
      <c r="C28" s="60">
        <f>F23</f>
        <v>0.49812578092461479</v>
      </c>
      <c r="D28" s="61">
        <f>SQRT((B28*(1-C28)/(F17*(1-C28))))</f>
        <v>9.4628760158119427E-2</v>
      </c>
      <c r="E28" s="61">
        <f>-NORMSINV(2.5/100)</f>
        <v>1.9599639845400538</v>
      </c>
      <c r="F28" s="61">
        <f>B31-(E28*D28)</f>
        <v>0.57054763569878064</v>
      </c>
      <c r="G28" s="61">
        <f>B31+(E28*D28)</f>
        <v>0.9414855593219662</v>
      </c>
      <c r="I28" s="60">
        <f>J23</f>
        <v>0.70329670329670335</v>
      </c>
      <c r="J28" s="60">
        <f>M23</f>
        <v>0.54437869822485208</v>
      </c>
      <c r="K28" s="60">
        <f>SQRT((I28*(1-J28))/(N18*(1-J28)))</f>
        <v>8.7912087912087919E-2</v>
      </c>
      <c r="L28" s="62">
        <f>-NORMSINV(2.5/100)</f>
        <v>1.9599639845400538</v>
      </c>
      <c r="M28" s="61">
        <f>I31-(L28*K28)</f>
        <v>0.17648953696636616</v>
      </c>
      <c r="N28" s="61">
        <f>I31+(L28*K28)</f>
        <v>0.52109858919318885</v>
      </c>
      <c r="O28" s="61"/>
      <c r="Q28" s="60">
        <f>R23</f>
        <v>0.8842592592592593</v>
      </c>
      <c r="R28" s="60">
        <f>U23</f>
        <v>0.58198302469135788</v>
      </c>
      <c r="S28" s="60">
        <f>SQRT((Q28*(1-R28))/(W19*(1-R28)))</f>
        <v>6.3982754449468771E-2</v>
      </c>
      <c r="T28" s="62">
        <f>-NORMSINV(2.5/100)</f>
        <v>1.9599639845400538</v>
      </c>
      <c r="U28" s="61">
        <f>Q31-(T28*S28)</f>
        <v>0.59771562572120629</v>
      </c>
      <c r="V28" s="61">
        <f>Q31+(T28*S28)</f>
        <v>0.84852341442646362</v>
      </c>
      <c r="X28" s="61"/>
      <c r="Z28" s="60">
        <f>AA23</f>
        <v>0.88018433179723499</v>
      </c>
      <c r="AA28" s="60">
        <f>AD23</f>
        <v>0.576673957824545</v>
      </c>
      <c r="AB28" s="60">
        <f>SQRT((Z28*(1-AA28))/(AG20*(1-AA28)))</f>
        <v>6.3687903046475813E-2</v>
      </c>
      <c r="AC28" s="62">
        <f>-NORMSINV(2.5/100)</f>
        <v>1.9599639845400538</v>
      </c>
      <c r="AD28" s="61">
        <f>Z31-(AC28*AB28)</f>
        <v>0.5921399915376353</v>
      </c>
      <c r="AE28" s="61">
        <f>Z31+(AC28*AB28)</f>
        <v>0.84179198398157795</v>
      </c>
      <c r="AH28" s="61"/>
    </row>
    <row r="29" spans="2:35" hidden="1" x14ac:dyDescent="0.2">
      <c r="B29" s="2"/>
      <c r="C29" s="2"/>
      <c r="D29" s="2"/>
      <c r="E29" s="2"/>
      <c r="F29" s="63"/>
    </row>
    <row r="30" spans="2:35" x14ac:dyDescent="0.2">
      <c r="B30" s="64" t="s">
        <v>31</v>
      </c>
      <c r="C30" s="64" t="s">
        <v>29</v>
      </c>
      <c r="D30" s="64" t="s">
        <v>30</v>
      </c>
      <c r="E30" s="65"/>
      <c r="F30" s="65"/>
      <c r="I30" s="64" t="s">
        <v>31</v>
      </c>
      <c r="J30" s="64" t="s">
        <v>29</v>
      </c>
      <c r="K30" s="64" t="s">
        <v>30</v>
      </c>
      <c r="Q30" s="64" t="s">
        <v>31</v>
      </c>
      <c r="R30" s="64" t="s">
        <v>29</v>
      </c>
      <c r="S30" s="64" t="s">
        <v>30</v>
      </c>
      <c r="Z30" s="64" t="s">
        <v>31</v>
      </c>
      <c r="AA30" s="64" t="s">
        <v>29</v>
      </c>
      <c r="AB30" s="64" t="s">
        <v>30</v>
      </c>
    </row>
    <row r="31" spans="2:35" x14ac:dyDescent="0.2">
      <c r="B31" s="61">
        <f>E25</f>
        <v>0.75601659751037342</v>
      </c>
      <c r="C31" s="61">
        <f>IF(F28&lt;=0,0,F28)</f>
        <v>0.57054763569878064</v>
      </c>
      <c r="D31" s="61">
        <f>IF(G28&gt;=1,1,G28)</f>
        <v>0.9414855593219662</v>
      </c>
      <c r="E31" s="65"/>
      <c r="F31" s="2"/>
      <c r="I31" s="61">
        <f>L25</f>
        <v>0.34879406307977751</v>
      </c>
      <c r="J31" s="61">
        <f>IF(M28&lt;=0,0,M28)</f>
        <v>0.17648953696636616</v>
      </c>
      <c r="K31" s="61">
        <f>IF(N28&gt;=1,1,N28)</f>
        <v>0.52109858919318885</v>
      </c>
      <c r="Q31" s="61">
        <f>T25</f>
        <v>0.72311952007383495</v>
      </c>
      <c r="R31" s="61">
        <f>IF(U28&lt;=0,0,U28)</f>
        <v>0.59771562572120629</v>
      </c>
      <c r="S31" s="61">
        <f>IF(V28&gt;=1,1,V28)</f>
        <v>0.84852341442646362</v>
      </c>
      <c r="Z31" s="61">
        <f>AC25</f>
        <v>0.71696598775960663</v>
      </c>
      <c r="AA31" s="61">
        <f>IF(AD28&lt;=0,0,AD28)</f>
        <v>0.5921399915376353</v>
      </c>
      <c r="AB31" s="61">
        <f>IF(AE28&gt;=1,1,AE28)</f>
        <v>0.84179198398157795</v>
      </c>
    </row>
  </sheetData>
  <mergeCells count="9">
    <mergeCell ref="B6:K6"/>
    <mergeCell ref="D13:E13"/>
    <mergeCell ref="K13:M13"/>
    <mergeCell ref="S13:V13"/>
    <mergeCell ref="AB13:AF13"/>
    <mergeCell ref="B15:B16"/>
    <mergeCell ref="I15:I17"/>
    <mergeCell ref="Q15:Q18"/>
    <mergeCell ref="Z15:Z1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kappa 2x2, 3x3, 4x4, 5x5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2021-07-20T17:53:21Z</dcterms:created>
  <dcterms:modified xsi:type="dcterms:W3CDTF">2021-08-09T16:47:08Z</dcterms:modified>
</cp:coreProperties>
</file>