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heckCompatibility="1"/>
  <mc:AlternateContent xmlns:mc="http://schemas.openxmlformats.org/markup-compatibility/2006">
    <mc:Choice Requires="x15">
      <x15ac:absPath xmlns:x15ac="http://schemas.microsoft.com/office/spreadsheetml/2010/11/ac" url="C:\20210924-Galo\0-Datos\25-PCBE Cursos\30-Mód 2, EvlPrD\"/>
    </mc:Choice>
  </mc:AlternateContent>
  <xr:revisionPtr revIDLastSave="0" documentId="13_ncr:1_{EEAC057B-E88A-4D09-A45B-9B2DCDF10725}" xr6:coauthVersionLast="47" xr6:coauthVersionMax="47" xr10:uidLastSave="{00000000-0000-0000-0000-000000000000}"/>
  <bookViews>
    <workbookView xWindow="-110" yWindow="-110" windowWidth="19420" windowHeight="10420" tabRatio="795" xr2:uid="{00000000-000D-0000-FFFF-FFFF00000000}"/>
  </bookViews>
  <sheets>
    <sheet name="S, E, VPP, VPN desde a,b,c,d" sheetId="3" r:id="rId1"/>
    <sheet name="VPP, VPN desde S, E, pre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2" l="1"/>
  <c r="H72" i="2"/>
  <c r="H71" i="2"/>
  <c r="H70" i="2"/>
  <c r="H34" i="2"/>
  <c r="H33" i="2"/>
  <c r="H32" i="2"/>
  <c r="H31" i="2"/>
  <c r="H75" i="3"/>
  <c r="B75" i="3"/>
  <c r="E75" i="3" s="1"/>
  <c r="H74" i="3"/>
  <c r="B74" i="3"/>
  <c r="E74" i="3" s="1"/>
  <c r="H73" i="3"/>
  <c r="B73" i="3"/>
  <c r="E73" i="3" s="1"/>
  <c r="H72" i="3"/>
  <c r="B72" i="3"/>
  <c r="E72" i="3" s="1"/>
  <c r="E60" i="3"/>
  <c r="E63" i="3" s="1"/>
  <c r="D60" i="3"/>
  <c r="C72" i="3" s="1"/>
  <c r="G72" i="3" s="1"/>
  <c r="F58" i="3"/>
  <c r="C75" i="3" s="1"/>
  <c r="F56" i="3"/>
  <c r="G57" i="3" s="1"/>
  <c r="C73" i="3" l="1"/>
  <c r="G73" i="3" s="1"/>
  <c r="G75" i="3"/>
  <c r="D75" i="3"/>
  <c r="J75" i="3" s="1"/>
  <c r="E77" i="3" s="1"/>
  <c r="D73" i="3"/>
  <c r="J73" i="3" s="1"/>
  <c r="C74" i="3"/>
  <c r="G74" i="3" s="1"/>
  <c r="D72" i="3"/>
  <c r="J72" i="3" s="1"/>
  <c r="F77" i="3" s="1"/>
  <c r="D63" i="3"/>
  <c r="E66" i="3" s="1"/>
  <c r="D66" i="3"/>
  <c r="H79" i="3" s="1"/>
  <c r="H81" i="3" s="1"/>
  <c r="G85" i="3" s="1"/>
  <c r="F60" i="3"/>
  <c r="C79" i="3" s="1"/>
  <c r="C81" i="3" s="1"/>
  <c r="G59" i="3"/>
  <c r="F75" i="3" l="1"/>
  <c r="L75" i="3" s="1"/>
  <c r="F72" i="3"/>
  <c r="K72" i="3" s="1"/>
  <c r="D74" i="3"/>
  <c r="J74" i="3" s="1"/>
  <c r="D77" i="3" s="1"/>
  <c r="F73" i="3"/>
  <c r="F74" i="3"/>
  <c r="B85" i="3"/>
  <c r="G77" i="3"/>
  <c r="K75" i="3" l="1"/>
  <c r="E78" i="3" s="1"/>
  <c r="L72" i="3"/>
  <c r="F79" i="3" s="1"/>
  <c r="L73" i="3"/>
  <c r="K73" i="3"/>
  <c r="L74" i="3"/>
  <c r="D79" i="3" s="1"/>
  <c r="K74" i="3"/>
  <c r="D78" i="3" s="1"/>
  <c r="F78" i="3"/>
  <c r="G79" i="3"/>
  <c r="G78" i="3"/>
  <c r="E79" i="3"/>
  <c r="F81" i="3" l="1"/>
  <c r="E85" i="3" s="1"/>
  <c r="G81" i="3"/>
  <c r="F85" i="3" s="1"/>
  <c r="D81" i="3"/>
  <c r="C85" i="3" s="1"/>
  <c r="E81" i="3"/>
  <c r="D85" i="3" s="1"/>
  <c r="D13" i="2" l="1"/>
  <c r="E13" i="2" s="1"/>
  <c r="E61" i="2"/>
  <c r="D64" i="2" s="1"/>
  <c r="H77" i="2" s="1"/>
  <c r="H79" i="2" s="1"/>
  <c r="G83" i="2" s="1"/>
  <c r="D61" i="2"/>
  <c r="E64" i="2" s="1"/>
  <c r="D52" i="2"/>
  <c r="E52" i="2" l="1"/>
  <c r="D54" i="2"/>
  <c r="H34" i="3"/>
  <c r="B34" i="3"/>
  <c r="H33" i="3"/>
  <c r="B33" i="3"/>
  <c r="H32" i="3"/>
  <c r="B32" i="3"/>
  <c r="H31" i="3"/>
  <c r="B31" i="3"/>
  <c r="E19" i="3"/>
  <c r="E22" i="3" s="1"/>
  <c r="D25" i="3" s="1"/>
  <c r="H38" i="3" s="1"/>
  <c r="D19" i="3"/>
  <c r="F17" i="3"/>
  <c r="C34" i="3" s="1"/>
  <c r="F15" i="3"/>
  <c r="C33" i="3" s="1"/>
  <c r="B70" i="2" l="1"/>
  <c r="B72" i="2"/>
  <c r="E31" i="3"/>
  <c r="C31" i="3"/>
  <c r="G31" i="3" s="1"/>
  <c r="E33" i="3"/>
  <c r="G34" i="3"/>
  <c r="E32" i="3"/>
  <c r="E34" i="3"/>
  <c r="G18" i="3"/>
  <c r="G16" i="3"/>
  <c r="D22" i="3"/>
  <c r="E56" i="2"/>
  <c r="D56" i="2"/>
  <c r="G33" i="3"/>
  <c r="D33" i="3"/>
  <c r="J33" i="3" s="1"/>
  <c r="D36" i="3" s="1"/>
  <c r="F19" i="3"/>
  <c r="C38" i="3" s="1"/>
  <c r="C40" i="3" s="1"/>
  <c r="C32" i="3"/>
  <c r="G32" i="3" s="1"/>
  <c r="D34" i="3"/>
  <c r="J34" i="3" s="1"/>
  <c r="E36" i="3" s="1"/>
  <c r="E70" i="2" l="1"/>
  <c r="B71" i="2"/>
  <c r="B73" i="2"/>
  <c r="E72" i="2"/>
  <c r="D31" i="3"/>
  <c r="J31" i="3" s="1"/>
  <c r="F36" i="3" s="1"/>
  <c r="B44" i="3"/>
  <c r="H40" i="3"/>
  <c r="G44" i="3" s="1"/>
  <c r="F33" i="3"/>
  <c r="L33" i="3" s="1"/>
  <c r="D38" i="3" s="1"/>
  <c r="E25" i="3"/>
  <c r="F31" i="3"/>
  <c r="L31" i="3" s="1"/>
  <c r="F38" i="3" s="1"/>
  <c r="F56" i="2"/>
  <c r="C73" i="2" s="1"/>
  <c r="G73" i="2" s="1"/>
  <c r="D58" i="2"/>
  <c r="E54" i="2"/>
  <c r="D32" i="3"/>
  <c r="F34" i="3"/>
  <c r="E73" i="2" l="1"/>
  <c r="D73" i="2"/>
  <c r="J73" i="2" s="1"/>
  <c r="E75" i="2" s="1"/>
  <c r="F73" i="2"/>
  <c r="C70" i="2"/>
  <c r="E71" i="2"/>
  <c r="K33" i="3"/>
  <c r="D37" i="3" s="1"/>
  <c r="D40" i="3" s="1"/>
  <c r="C44" i="3" s="1"/>
  <c r="K31" i="3"/>
  <c r="F37" i="3" s="1"/>
  <c r="F40" i="3" s="1"/>
  <c r="E44" i="3" s="1"/>
  <c r="G57" i="2"/>
  <c r="E58" i="2"/>
  <c r="C71" i="2" s="1"/>
  <c r="G71" i="2" s="1"/>
  <c r="F54" i="2"/>
  <c r="C72" i="2" s="1"/>
  <c r="L34" i="3"/>
  <c r="E38" i="3" s="1"/>
  <c r="K34" i="3"/>
  <c r="E37" i="3" s="1"/>
  <c r="J32" i="3"/>
  <c r="G36" i="3" s="1"/>
  <c r="F32" i="3"/>
  <c r="G72" i="2" l="1"/>
  <c r="D72" i="2"/>
  <c r="D71" i="2"/>
  <c r="G70" i="2"/>
  <c r="D70" i="2"/>
  <c r="L73" i="2"/>
  <c r="E77" i="2" s="1"/>
  <c r="K73" i="2"/>
  <c r="E76" i="2" s="1"/>
  <c r="E79" i="2" s="1"/>
  <c r="D83" i="2" s="1"/>
  <c r="E40" i="3"/>
  <c r="D44" i="3" s="1"/>
  <c r="F58" i="2"/>
  <c r="G55" i="2"/>
  <c r="K32" i="3"/>
  <c r="G37" i="3" s="1"/>
  <c r="L32" i="3"/>
  <c r="G38" i="3" s="1"/>
  <c r="B83" i="2" l="1"/>
  <c r="C77" i="2"/>
  <c r="C79" i="2" s="1"/>
  <c r="J70" i="2"/>
  <c r="F75" i="2" s="1"/>
  <c r="F70" i="2"/>
  <c r="J71" i="2"/>
  <c r="G75" i="2" s="1"/>
  <c r="F71" i="2"/>
  <c r="J72" i="2"/>
  <c r="D75" i="2" s="1"/>
  <c r="F72" i="2"/>
  <c r="G40" i="3"/>
  <c r="F44" i="3" s="1"/>
  <c r="E22" i="2"/>
  <c r="D25" i="2" s="1"/>
  <c r="H38" i="2" s="1"/>
  <c r="H40" i="2" s="1"/>
  <c r="G44" i="2" s="1"/>
  <c r="D22" i="2"/>
  <c r="E25" i="2" s="1"/>
  <c r="L70" i="2" l="1"/>
  <c r="F77" i="2" s="1"/>
  <c r="K70" i="2"/>
  <c r="F76" i="2" s="1"/>
  <c r="L72" i="2"/>
  <c r="D77" i="2" s="1"/>
  <c r="K72" i="2"/>
  <c r="D76" i="2" s="1"/>
  <c r="D79" i="2" s="1"/>
  <c r="C83" i="2" s="1"/>
  <c r="L71" i="2"/>
  <c r="G77" i="2" s="1"/>
  <c r="K71" i="2"/>
  <c r="G76" i="2" s="1"/>
  <c r="G79" i="2" s="1"/>
  <c r="F83" i="2" s="1"/>
  <c r="E17" i="2"/>
  <c r="D15" i="2"/>
  <c r="F79" i="2" l="1"/>
  <c r="E83" i="2" s="1"/>
  <c r="B31" i="2"/>
  <c r="B33" i="2"/>
  <c r="B32" i="2"/>
  <c r="B34" i="2"/>
  <c r="D17" i="2"/>
  <c r="F17" i="2" s="1"/>
  <c r="C34" i="2" s="1"/>
  <c r="G34" i="2" s="1"/>
  <c r="E15" i="2"/>
  <c r="E19" i="2" s="1"/>
  <c r="C32" i="2" s="1"/>
  <c r="G32" i="2" s="1"/>
  <c r="E32" i="2" l="1"/>
  <c r="D32" i="2"/>
  <c r="J32" i="2" s="1"/>
  <c r="G36" i="2" s="1"/>
  <c r="E33" i="2"/>
  <c r="E34" i="2"/>
  <c r="D34" i="2"/>
  <c r="J34" i="2" s="1"/>
  <c r="E36" i="2" s="1"/>
  <c r="E31" i="2"/>
  <c r="F15" i="2"/>
  <c r="G18" i="2"/>
  <c r="D19" i="2"/>
  <c r="F32" i="2" l="1"/>
  <c r="K32" i="2" s="1"/>
  <c r="G37" i="2" s="1"/>
  <c r="C31" i="2"/>
  <c r="G16" i="2"/>
  <c r="C33" i="2"/>
  <c r="F34" i="2"/>
  <c r="K34" i="2" s="1"/>
  <c r="E37" i="2" s="1"/>
  <c r="L32" i="2"/>
  <c r="G38" i="2" s="1"/>
  <c r="G40" i="2" s="1"/>
  <c r="F44" i="2" s="1"/>
  <c r="F19" i="2"/>
  <c r="B44" i="2" s="1"/>
  <c r="C38" i="2" l="1"/>
  <c r="C40" i="2" s="1"/>
  <c r="L34" i="2"/>
  <c r="E38" i="2" s="1"/>
  <c r="E40" i="2" s="1"/>
  <c r="D44" i="2" s="1"/>
  <c r="G33" i="2"/>
  <c r="D33" i="2"/>
  <c r="G31" i="2"/>
  <c r="D31" i="2"/>
  <c r="J31" i="2" l="1"/>
  <c r="F36" i="2" s="1"/>
  <c r="F31" i="2"/>
  <c r="J33" i="2"/>
  <c r="D36" i="2" s="1"/>
  <c r="F33" i="2"/>
  <c r="K33" i="2" l="1"/>
  <c r="D37" i="2" s="1"/>
  <c r="L33" i="2"/>
  <c r="D38" i="2" s="1"/>
  <c r="L31" i="2"/>
  <c r="F38" i="2" s="1"/>
  <c r="K31" i="2"/>
  <c r="F37" i="2" s="1"/>
  <c r="F40" i="2" l="1"/>
  <c r="E44" i="2" s="1"/>
  <c r="D40" i="2"/>
  <c r="C44" i="2" s="1"/>
</calcChain>
</file>

<file path=xl/sharedStrings.xml><?xml version="1.0" encoding="utf-8"?>
<sst xmlns="http://schemas.openxmlformats.org/spreadsheetml/2006/main" count="288" uniqueCount="74">
  <si>
    <t>Total</t>
  </si>
  <si>
    <t>a</t>
  </si>
  <si>
    <t>Valor predictivo positivo</t>
  </si>
  <si>
    <t>ENFERMOS "REALES" que "yo creo enfermos" = Verdaderos Positivos (VP)</t>
  </si>
  <si>
    <t>SANOS "REALES" que "yo creo enfermos" = Falsos Positivos (FP)</t>
  </si>
  <si>
    <t>Valor predictivo negativo</t>
  </si>
  <si>
    <t>ENFERMOS "REALES" que "yo creo sanos" = Falsos Negativos (FN)</t>
  </si>
  <si>
    <t>SANOS "REALES" que "yo creo sanos" = Verdaderos Negativos (VN)</t>
  </si>
  <si>
    <t>ENFERMOS</t>
  </si>
  <si>
    <t>SANOS</t>
  </si>
  <si>
    <t>Sensibilidad</t>
  </si>
  <si>
    <t>Especificidad</t>
  </si>
  <si>
    <t>VPP = VP / Positivos</t>
  </si>
  <si>
    <t>VPN= VN / Negativos</t>
  </si>
  <si>
    <t>Sensibilidad =</t>
  </si>
  <si>
    <t>Especificidad =</t>
  </si>
  <si>
    <t>S = VP / Enfermos</t>
  </si>
  <si>
    <t>E = VN / Sanos</t>
  </si>
  <si>
    <t>= RPN o Factor de Bayes negativo</t>
  </si>
  <si>
    <t>VPP</t>
  </si>
  <si>
    <t>VPN</t>
  </si>
  <si>
    <t>Muestra N=</t>
  </si>
  <si>
    <t>Prevalencia previa=</t>
  </si>
  <si>
    <t>Sensibilidad=</t>
  </si>
  <si>
    <t>Especificidad=</t>
  </si>
  <si>
    <t>Test positivo</t>
  </si>
  <si>
    <t>Positivos (subjet)</t>
  </si>
  <si>
    <t>Test negativo</t>
  </si>
  <si>
    <t>Negativos (subjet)</t>
  </si>
  <si>
    <t>MÉTODO DE WILSON: Que puede utilizarse sin necesidad de estar pendientes del tamaño del amuestra o de proporciones cuyo p &lt;5 / n. Por ello puede utilizarse para las excepciones anteriores y para todas todas</t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</si>
  <si>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</si>
  <si>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b/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</si>
  <si>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</si>
  <si>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</si>
  <si>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C= 2(n+z^2)</t>
  </si>
  <si>
    <t>IC = (A+-B)/C</t>
  </si>
  <si>
    <t>n (de muestra)</t>
  </si>
  <si>
    <t>p (proporción) = eventos / n</t>
  </si>
  <si>
    <t>Z α/2 (0,05)</t>
  </si>
  <si>
    <t>Límite inferior del IC</t>
  </si>
  <si>
    <t>Límite superior del IC</t>
  </si>
  <si>
    <t>(</t>
  </si>
  <si>
    <t>-</t>
  </si>
  <si>
    <t>)</t>
  </si>
  <si>
    <t>%</t>
  </si>
  <si>
    <t>Prevalencia</t>
  </si>
  <si>
    <t>Factor Bayes +</t>
  </si>
  <si>
    <t>/</t>
  </si>
  <si>
    <t>Si prevalencia previa</t>
  </si>
  <si>
    <t xml:space="preserve">RPP o Factor de Bayes positivo = </t>
  </si>
  <si>
    <t>Prevalencia posterior o</t>
  </si>
  <si>
    <t>VPP  (IC 95%)</t>
  </si>
  <si>
    <t>VPN (IC 95%)</t>
  </si>
  <si>
    <t>Sensibilidad (IC 95%)</t>
  </si>
  <si>
    <t>Especificidad (IC 95%)</t>
  </si>
  <si>
    <t>Factor Bayes positivo</t>
  </si>
  <si>
    <r>
      <t>Abreviaturas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E:</t>
    </r>
    <r>
      <rPr>
        <sz val="10"/>
        <color theme="1"/>
        <rFont val="Calibri"/>
        <family val="2"/>
        <scheme val="minor"/>
      </rPr>
      <t xml:space="preserve"> especificidad;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RPP: </t>
    </r>
    <r>
      <rPr>
        <sz val="10"/>
        <color theme="1"/>
        <rFont val="Calibri"/>
        <family val="2"/>
        <scheme val="minor"/>
      </rPr>
      <t xml:space="preserve">razón de probabilidad positiva o factor de Bayes positivo, o likelihood ratio positivo, o razón de verosimilitud positiva; </t>
    </r>
    <r>
      <rPr>
        <b/>
        <sz val="10"/>
        <color theme="1"/>
        <rFont val="Calibri"/>
        <family val="2"/>
        <scheme val="minor"/>
      </rPr>
      <t xml:space="preserve">RPN: </t>
    </r>
    <r>
      <rPr>
        <sz val="10"/>
        <color theme="1"/>
        <rFont val="Calibri"/>
        <family val="2"/>
        <scheme val="minor"/>
      </rPr>
      <t xml:space="preserve">razón de probabilidad negativa; </t>
    </r>
    <r>
      <rPr>
        <b/>
        <sz val="10"/>
        <color theme="1"/>
        <rFont val="Calibri"/>
        <family val="2"/>
        <scheme val="minor"/>
      </rPr>
      <t xml:space="preserve">S: </t>
    </r>
    <r>
      <rPr>
        <sz val="10"/>
        <color theme="1"/>
        <rFont val="Calibri"/>
        <family val="2"/>
        <scheme val="minor"/>
      </rPr>
      <t xml:space="preserve">sensibilidad; </t>
    </r>
    <r>
      <rPr>
        <b/>
        <sz val="10"/>
        <color theme="1"/>
        <rFont val="Calibri"/>
        <family val="2"/>
        <scheme val="minor"/>
      </rPr>
      <t>VN:</t>
    </r>
    <r>
      <rPr>
        <sz val="10"/>
        <color theme="1"/>
        <rFont val="Calibri"/>
        <family val="2"/>
        <scheme val="minor"/>
      </rPr>
      <t xml:space="preserve"> verdadero negativo; </t>
    </r>
    <r>
      <rPr>
        <b/>
        <sz val="10"/>
        <color theme="1"/>
        <rFont val="Calibri"/>
        <family val="2"/>
        <scheme val="minor"/>
      </rPr>
      <t>VP:</t>
    </r>
    <r>
      <rPr>
        <sz val="10"/>
        <color theme="1"/>
        <rFont val="Calibri"/>
        <family val="2"/>
        <scheme val="minor"/>
      </rPr>
      <t xml:space="preserve"> verdadero positivo; </t>
    </r>
    <r>
      <rPr>
        <b/>
        <sz val="10"/>
        <color theme="1"/>
        <rFont val="Calibri"/>
        <family val="2"/>
        <scheme val="minor"/>
      </rPr>
      <t>VPP:</t>
    </r>
    <r>
      <rPr>
        <sz val="10"/>
        <color theme="1"/>
        <rFont val="Calibri"/>
        <family val="2"/>
        <scheme val="minor"/>
      </rPr>
      <t xml:space="preserve"> valor predictivo positivo; </t>
    </r>
    <r>
      <rPr>
        <b/>
        <sz val="10"/>
        <color theme="1"/>
        <rFont val="Calibri"/>
        <family val="2"/>
        <scheme val="minor"/>
      </rPr>
      <t xml:space="preserve">VPN: </t>
    </r>
    <r>
      <rPr>
        <sz val="10"/>
        <color theme="1"/>
        <rFont val="Calibri"/>
        <family val="2"/>
        <scheme val="minor"/>
      </rPr>
      <t>valor predictivo negativo.</t>
    </r>
  </si>
  <si>
    <t>CALCULADORA PARA ELABORAR UNA TABLA DE PRUEBAS DIAGNÓSTICAS CUANDO HAY UN REFERENTE DE OBJETIVIDAD (gold estándar)</t>
  </si>
  <si>
    <t>Test "Positivo"</t>
  </si>
  <si>
    <t>tests positivos (subjet)</t>
  </si>
  <si>
    <t>Test "Negativo"</t>
  </si>
  <si>
    <t>tests negativos (subjet)</t>
  </si>
  <si>
    <t>Escribiendo datos en las 4 casillas con fondo amarillo, se obtienen automáticamente S, E, VPP y VPN con sus intervalos de confianza, y el Factor de Bayes</t>
  </si>
  <si>
    <t>Escribiendo el número de muestra, la prevalencia previa, la S y la E, se obtienen  VPP, VPN con sus intervalos de confianza, así como el Factor de Bayes.</t>
  </si>
  <si>
    <t>http://evalmed.es/2020/04/20/modulo-2-1-sensiblidad-especificidad-vpp-y-vpn-de-pruebas-diagnosticas/</t>
  </si>
  <si>
    <t xml:space="preserve">Los fundamentos, los cálculos y los significados prácticos de las pruebas diagnósticas que se construyen por las coincidencias entre un observador (test) frente a un referente de objetividad (gold estándar) pueden consultarse en: </t>
  </si>
  <si>
    <t>Nº que coinciden</t>
  </si>
  <si>
    <t>Proporción</t>
  </si>
  <si>
    <t>S</t>
  </si>
  <si>
    <t>E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</si>
  <si>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</si>
  <si>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r>
      <t xml:space="preserve">Tabla ….:  Resultados del test diagnóstico: </t>
    </r>
    <r>
      <rPr>
        <b/>
        <sz val="11"/>
        <color rgb="FF0000FF"/>
        <rFont val="Calibri"/>
        <family val="2"/>
        <scheme val="minor"/>
      </rPr>
      <t>…..............</t>
    </r>
    <r>
      <rPr>
        <b/>
        <sz val="11"/>
        <rFont val="Calibri"/>
        <family val="2"/>
        <scheme val="minor"/>
      </rPr>
      <t xml:space="preserve"> para la detección de </t>
    </r>
    <r>
      <rPr>
        <b/>
        <sz val="11"/>
        <color rgb="FF0000FF"/>
        <rFont val="Calibri"/>
        <family val="2"/>
        <scheme val="minor"/>
      </rPr>
      <t>….......</t>
    </r>
    <r>
      <rPr>
        <b/>
        <sz val="11"/>
        <rFont val="Calibri"/>
        <family val="2"/>
        <scheme val="minor"/>
      </rPr>
      <t xml:space="preserve">, frente al referente de objetividad </t>
    </r>
    <r>
      <rPr>
        <b/>
        <sz val="11"/>
        <color rgb="FF0000FF"/>
        <rFont val="Calibri"/>
        <family val="2"/>
        <scheme val="minor"/>
      </rPr>
      <t>…............</t>
    </r>
    <r>
      <rPr>
        <b/>
        <sz val="11"/>
        <rFont val="Calibri"/>
        <family val="2"/>
        <scheme val="minor"/>
      </rPr>
      <t>.</t>
    </r>
  </si>
  <si>
    <r>
      <t xml:space="preserve">Test diagnóstico: </t>
    </r>
    <r>
      <rPr>
        <b/>
        <sz val="10"/>
        <color rgb="FF0000FF"/>
        <rFont val="Calibri"/>
        <family val="2"/>
        <scheme val="minor"/>
      </rPr>
      <t>.................</t>
    </r>
    <r>
      <rPr>
        <b/>
        <sz val="10"/>
        <rFont val="Calibri"/>
        <family val="2"/>
        <scheme val="minor"/>
      </rPr>
      <t xml:space="preserve"> para la detección de </t>
    </r>
    <r>
      <rPr>
        <b/>
        <sz val="10"/>
        <color rgb="FF0000FF"/>
        <rFont val="Calibri"/>
        <family val="2"/>
        <scheme val="minor"/>
      </rPr>
      <t>….......</t>
    </r>
  </si>
  <si>
    <r>
      <t xml:space="preserve">Según el referente de "Objetividad": </t>
    </r>
    <r>
      <rPr>
        <b/>
        <sz val="10"/>
        <color rgb="FF0000FF"/>
        <rFont val="Calibri"/>
        <family val="2"/>
        <scheme val="minor"/>
      </rPr>
      <t>….......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</si>
</sst>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%"/>
    <numFmt numFmtId="166" formatCode="0.0"/>
    <numFmt numFmtId="167" formatCode="_-* #,##0.0000\ _€_-;\-* #,##0.0000\ _€_-;_-* &quot;-&quot;??\ _€_-;_-@_-"/>
    <numFmt numFmtId="168" formatCode="_-* #,##0.000\ _€_-;\-* #,##0.000\ _€_-;_-* &quot;-&quot;??\ _€_-;_-@_-"/>
    <numFmt numFmtId="169" formatCode="0.00000"/>
    <numFmt numFmtId="170" formatCode="_-* #,##0.000000\ _€_-;\-* #,##0.000000\ _€_-;_-* &quot;-&quot;??\ _€_-;_-@_-"/>
    <numFmt numFmtId="171" formatCode="#,##0_ ;\-#,##0\ "/>
    <numFmt numFmtId="172" formatCode="_-* #,##0.0\ _€_-;\-* #,##0.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b/>
      <sz val="10"/>
      <color rgb="FF008000"/>
      <name val="Calibri"/>
      <family val="2"/>
      <scheme val="minor"/>
    </font>
    <font>
      <b/>
      <sz val="9"/>
      <color rgb="FF008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3" fillId="0" borderId="16" xfId="0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left" vertical="center"/>
    </xf>
    <xf numFmtId="0" fontId="2" fillId="0" borderId="13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0" xfId="0" applyFont="1" applyFill="1" applyBorder="1"/>
    <xf numFmtId="10" fontId="2" fillId="0" borderId="0" xfId="0" applyNumberFormat="1" applyFont="1" applyFill="1" applyBorder="1"/>
    <xf numFmtId="164" fontId="2" fillId="0" borderId="0" xfId="0" applyNumberFormat="1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65" fontId="2" fillId="0" borderId="0" xfId="2" applyNumberFormat="1" applyFont="1" applyFill="1" applyBorder="1"/>
    <xf numFmtId="169" fontId="8" fillId="0" borderId="0" xfId="1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0" fontId="2" fillId="0" borderId="0" xfId="1" applyNumberFormat="1" applyFont="1" applyBorder="1" applyAlignment="1">
      <alignment horizontal="center"/>
    </xf>
    <xf numFmtId="10" fontId="2" fillId="0" borderId="0" xfId="2" applyNumberFormat="1" applyFont="1" applyFill="1" applyBorder="1" applyAlignment="1"/>
    <xf numFmtId="164" fontId="2" fillId="0" borderId="0" xfId="1" applyFont="1" applyFill="1" applyBorder="1" applyAlignment="1"/>
    <xf numFmtId="0" fontId="12" fillId="0" borderId="0" xfId="0" applyFont="1"/>
    <xf numFmtId="0" fontId="2" fillId="0" borderId="0" xfId="0" applyFont="1"/>
    <xf numFmtId="168" fontId="3" fillId="5" borderId="0" xfId="0" applyNumberFormat="1" applyFont="1" applyFill="1" applyBorder="1" applyAlignment="1">
      <alignment horizontal="center" vertical="center"/>
    </xf>
    <xf numFmtId="168" fontId="3" fillId="5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0" fontId="3" fillId="5" borderId="0" xfId="1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49" fontId="3" fillId="5" borderId="17" xfId="0" applyNumberFormat="1" applyFont="1" applyFill="1" applyBorder="1" applyAlignment="1">
      <alignment horizontal="center"/>
    </xf>
    <xf numFmtId="10" fontId="3" fillId="5" borderId="18" xfId="0" applyNumberFormat="1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distributed"/>
    </xf>
    <xf numFmtId="166" fontId="3" fillId="0" borderId="18" xfId="0" applyNumberFormat="1" applyFont="1" applyBorder="1" applyAlignment="1">
      <alignment horizontal="center" vertical="distributed"/>
    </xf>
    <xf numFmtId="0" fontId="3" fillId="0" borderId="4" xfId="0" applyFont="1" applyFill="1" applyBorder="1" applyAlignment="1">
      <alignment vertical="distributed"/>
    </xf>
    <xf numFmtId="0" fontId="3" fillId="0" borderId="0" xfId="0" applyFont="1" applyFill="1" applyBorder="1" applyAlignment="1">
      <alignment vertical="distributed"/>
    </xf>
    <xf numFmtId="0" fontId="3" fillId="0" borderId="7" xfId="0" applyFont="1" applyFill="1" applyBorder="1" applyAlignment="1">
      <alignment vertical="distributed"/>
    </xf>
    <xf numFmtId="0" fontId="9" fillId="0" borderId="0" xfId="0" applyFont="1" applyFill="1" applyBorder="1"/>
    <xf numFmtId="0" fontId="7" fillId="0" borderId="0" xfId="0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172" fontId="2" fillId="0" borderId="0" xfId="1" applyNumberFormat="1" applyFont="1" applyFill="1" applyBorder="1" applyAlignment="1"/>
    <xf numFmtId="172" fontId="2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Fill="1" applyBorder="1" applyAlignment="1">
      <alignment vertical="distributed"/>
    </xf>
    <xf numFmtId="165" fontId="2" fillId="0" borderId="9" xfId="2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distributed"/>
    </xf>
    <xf numFmtId="0" fontId="3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distributed"/>
    </xf>
    <xf numFmtId="2" fontId="2" fillId="0" borderId="13" xfId="1" applyNumberFormat="1" applyFont="1" applyFill="1" applyBorder="1" applyAlignment="1">
      <alignment horizontal="center" vertical="center"/>
    </xf>
    <xf numFmtId="172" fontId="2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1" fontId="2" fillId="2" borderId="0" xfId="1" applyNumberFormat="1" applyFont="1" applyFill="1" applyBorder="1" applyAlignment="1">
      <alignment horizontal="right" vertical="center" wrapText="1"/>
    </xf>
    <xf numFmtId="10" fontId="2" fillId="2" borderId="0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165" fontId="2" fillId="0" borderId="11" xfId="2" applyNumberFormat="1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2" fillId="0" borderId="1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justify" vertical="center" wrapText="1"/>
    </xf>
    <xf numFmtId="49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10" fontId="2" fillId="0" borderId="0" xfId="0" applyNumberFormat="1" applyFont="1" applyFill="1" applyBorder="1" applyAlignment="1">
      <alignment vertical="center"/>
    </xf>
    <xf numFmtId="10" fontId="2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7" xfId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3"/>
    <xf numFmtId="0" fontId="18" fillId="6" borderId="23" xfId="3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18" xfId="2" applyNumberFormat="1" applyFont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center"/>
    </xf>
    <xf numFmtId="49" fontId="3" fillId="5" borderId="20" xfId="0" applyNumberFormat="1" applyFont="1" applyFill="1" applyBorder="1"/>
    <xf numFmtId="0" fontId="3" fillId="3" borderId="21" xfId="0" applyFont="1" applyFill="1" applyBorder="1" applyAlignment="1">
      <alignment horizontal="center"/>
    </xf>
    <xf numFmtId="168" fontId="3" fillId="5" borderId="21" xfId="0" applyNumberFormat="1" applyFont="1" applyFill="1" applyBorder="1" applyAlignment="1">
      <alignment horizontal="center" vertical="center"/>
    </xf>
    <xf numFmtId="168" fontId="3" fillId="5" borderId="21" xfId="0" applyNumberFormat="1" applyFont="1" applyFill="1" applyBorder="1" applyAlignment="1">
      <alignment horizontal="center"/>
    </xf>
    <xf numFmtId="0" fontId="3" fillId="0" borderId="22" xfId="0" applyFont="1" applyBorder="1"/>
    <xf numFmtId="49" fontId="3" fillId="5" borderId="26" xfId="0" applyNumberFormat="1" applyFont="1" applyFill="1" applyBorder="1"/>
    <xf numFmtId="0" fontId="3" fillId="0" borderId="27" xfId="0" applyFont="1" applyBorder="1"/>
    <xf numFmtId="164" fontId="3" fillId="5" borderId="27" xfId="0" applyNumberFormat="1" applyFont="1" applyFill="1" applyBorder="1" applyAlignment="1">
      <alignment horizontal="center"/>
    </xf>
    <xf numFmtId="0" fontId="3" fillId="5" borderId="26" xfId="0" applyFont="1" applyFill="1" applyBorder="1"/>
    <xf numFmtId="164" fontId="3" fillId="5" borderId="18" xfId="0" applyNumberFormat="1" applyFont="1" applyFill="1" applyBorder="1" applyAlignment="1">
      <alignment horizontal="center"/>
    </xf>
    <xf numFmtId="49" fontId="3" fillId="5" borderId="23" xfId="0" applyNumberFormat="1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3" fillId="0" borderId="18" xfId="0" applyFont="1" applyFill="1" applyBorder="1" applyAlignment="1">
      <alignment horizontal="center"/>
    </xf>
    <xf numFmtId="164" fontId="3" fillId="0" borderId="18" xfId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8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0" fontId="3" fillId="4" borderId="18" xfId="2" applyNumberFormat="1" applyFont="1" applyFill="1" applyBorder="1" applyAlignment="1"/>
    <xf numFmtId="1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172" fontId="3" fillId="5" borderId="18" xfId="0" applyNumberFormat="1" applyFont="1" applyFill="1" applyBorder="1" applyAlignment="1">
      <alignment horizontal="center"/>
    </xf>
    <xf numFmtId="0" fontId="15" fillId="0" borderId="18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left" vertical="center" wrapText="1"/>
    </xf>
    <xf numFmtId="0" fontId="19" fillId="6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distributed" wrapText="1"/>
    </xf>
    <xf numFmtId="0" fontId="2" fillId="0" borderId="10" xfId="0" applyFont="1" applyBorder="1" applyAlignment="1">
      <alignment horizontal="center" vertical="distributed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993300"/>
      <color rgb="FF009900"/>
      <color rgb="FFCCFFFF"/>
      <color rgb="FFCCFF99"/>
      <color rgb="FFFFFF99"/>
      <color rgb="FF339966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8</xdr:row>
      <xdr:rowOff>9525</xdr:rowOff>
    </xdr:from>
    <xdr:to>
      <xdr:col>3</xdr:col>
      <xdr:colOff>485775</xdr:colOff>
      <xdr:row>14</xdr:row>
      <xdr:rowOff>76200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95375" y="1343025"/>
          <a:ext cx="1914525" cy="1200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49</xdr:row>
      <xdr:rowOff>0</xdr:rowOff>
    </xdr:from>
    <xdr:to>
      <xdr:col>3</xdr:col>
      <xdr:colOff>523875</xdr:colOff>
      <xdr:row>55</xdr:row>
      <xdr:rowOff>9525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133475" y="6410325"/>
          <a:ext cx="1914525" cy="1266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7</xdr:row>
      <xdr:rowOff>152400</xdr:rowOff>
    </xdr:from>
    <xdr:to>
      <xdr:col>2</xdr:col>
      <xdr:colOff>876300</xdr:colOff>
      <xdr:row>10</xdr:row>
      <xdr:rowOff>57150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85825" y="1133475"/>
          <a:ext cx="126682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47</xdr:row>
      <xdr:rowOff>9525</xdr:rowOff>
    </xdr:from>
    <xdr:to>
      <xdr:col>2</xdr:col>
      <xdr:colOff>952500</xdr:colOff>
      <xdr:row>49</xdr:row>
      <xdr:rowOff>104775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62025" y="5848350"/>
          <a:ext cx="126682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valmed.es/2020/04/20/modulo-2-1-sensiblidad-especificidad-vpp-y-vpn-de-pruebas-diagnostic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valmed.es/2020/04/20/modulo-2-1-sensiblidad-especificidad-vpp-y-vpn-de-pruebas-diagnost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5"/>
  <sheetViews>
    <sheetView tabSelected="1" workbookViewId="0"/>
  </sheetViews>
  <sheetFormatPr baseColWidth="10" defaultRowHeight="13" x14ac:dyDescent="0.3"/>
  <cols>
    <col min="1" max="1" width="1.54296875" style="1" customWidth="1"/>
    <col min="2" max="2" width="16.7265625" style="1" customWidth="1"/>
    <col min="3" max="3" width="19.54296875" style="1" customWidth="1"/>
    <col min="4" max="4" width="19.7265625" style="1" customWidth="1"/>
    <col min="5" max="5" width="18.81640625" style="1" customWidth="1"/>
    <col min="6" max="6" width="17.453125" style="1" customWidth="1"/>
    <col min="7" max="7" width="20.81640625" style="1" customWidth="1"/>
    <col min="8" max="8" width="12.26953125" style="1" customWidth="1"/>
    <col min="9" max="9" width="11.81640625" style="1" customWidth="1"/>
    <col min="10" max="11" width="13.26953125" style="1" customWidth="1"/>
    <col min="12" max="12" width="7.54296875" style="1" customWidth="1"/>
    <col min="13" max="14" width="7.54296875" style="51" customWidth="1"/>
    <col min="15" max="15" width="10.1796875" style="51" customWidth="1"/>
    <col min="16" max="17" width="7.54296875" style="51" customWidth="1"/>
    <col min="18" max="19" width="7.54296875" style="1" customWidth="1"/>
    <col min="20" max="20" width="11.453125" style="1"/>
    <col min="21" max="22" width="12.7265625" style="1" bestFit="1" customWidth="1"/>
    <col min="23" max="23" width="11.54296875" style="1" bestFit="1" customWidth="1"/>
    <col min="24" max="256" width="11.453125" style="1"/>
    <col min="257" max="257" width="1.54296875" style="1" customWidth="1"/>
    <col min="258" max="258" width="15" style="1" customWidth="1"/>
    <col min="259" max="259" width="19.54296875" style="1" customWidth="1"/>
    <col min="260" max="260" width="19.7265625" style="1" customWidth="1"/>
    <col min="261" max="261" width="18.81640625" style="1" customWidth="1"/>
    <col min="262" max="262" width="16.7265625" style="1" customWidth="1"/>
    <col min="263" max="263" width="20.81640625" style="1" customWidth="1"/>
    <col min="264" max="264" width="12.26953125" style="1" customWidth="1"/>
    <col min="265" max="265" width="11.81640625" style="1" customWidth="1"/>
    <col min="266" max="266" width="9.7265625" style="1" customWidth="1"/>
    <col min="267" max="270" width="7.54296875" style="1" customWidth="1"/>
    <col min="271" max="271" width="10.1796875" style="1" customWidth="1"/>
    <col min="272" max="275" width="7.54296875" style="1" customWidth="1"/>
    <col min="276" max="276" width="11.453125" style="1"/>
    <col min="277" max="278" width="12.7265625" style="1" bestFit="1" customWidth="1"/>
    <col min="279" max="279" width="11.54296875" style="1" bestFit="1" customWidth="1"/>
    <col min="280" max="512" width="11.453125" style="1"/>
    <col min="513" max="513" width="1.54296875" style="1" customWidth="1"/>
    <col min="514" max="514" width="15" style="1" customWidth="1"/>
    <col min="515" max="515" width="19.54296875" style="1" customWidth="1"/>
    <col min="516" max="516" width="19.7265625" style="1" customWidth="1"/>
    <col min="517" max="517" width="18.81640625" style="1" customWidth="1"/>
    <col min="518" max="518" width="16.7265625" style="1" customWidth="1"/>
    <col min="519" max="519" width="20.81640625" style="1" customWidth="1"/>
    <col min="520" max="520" width="12.26953125" style="1" customWidth="1"/>
    <col min="521" max="521" width="11.81640625" style="1" customWidth="1"/>
    <col min="522" max="522" width="9.7265625" style="1" customWidth="1"/>
    <col min="523" max="526" width="7.54296875" style="1" customWidth="1"/>
    <col min="527" max="527" width="10.1796875" style="1" customWidth="1"/>
    <col min="528" max="531" width="7.54296875" style="1" customWidth="1"/>
    <col min="532" max="532" width="11.453125" style="1"/>
    <col min="533" max="534" width="12.7265625" style="1" bestFit="1" customWidth="1"/>
    <col min="535" max="535" width="11.54296875" style="1" bestFit="1" customWidth="1"/>
    <col min="536" max="768" width="11.453125" style="1"/>
    <col min="769" max="769" width="1.54296875" style="1" customWidth="1"/>
    <col min="770" max="770" width="15" style="1" customWidth="1"/>
    <col min="771" max="771" width="19.54296875" style="1" customWidth="1"/>
    <col min="772" max="772" width="19.7265625" style="1" customWidth="1"/>
    <col min="773" max="773" width="18.81640625" style="1" customWidth="1"/>
    <col min="774" max="774" width="16.7265625" style="1" customWidth="1"/>
    <col min="775" max="775" width="20.81640625" style="1" customWidth="1"/>
    <col min="776" max="776" width="12.26953125" style="1" customWidth="1"/>
    <col min="777" max="777" width="11.81640625" style="1" customWidth="1"/>
    <col min="778" max="778" width="9.7265625" style="1" customWidth="1"/>
    <col min="779" max="782" width="7.54296875" style="1" customWidth="1"/>
    <col min="783" max="783" width="10.1796875" style="1" customWidth="1"/>
    <col min="784" max="787" width="7.54296875" style="1" customWidth="1"/>
    <col min="788" max="788" width="11.453125" style="1"/>
    <col min="789" max="790" width="12.7265625" style="1" bestFit="1" customWidth="1"/>
    <col min="791" max="791" width="11.54296875" style="1" bestFit="1" customWidth="1"/>
    <col min="792" max="1024" width="11.453125" style="1"/>
    <col min="1025" max="1025" width="1.54296875" style="1" customWidth="1"/>
    <col min="1026" max="1026" width="15" style="1" customWidth="1"/>
    <col min="1027" max="1027" width="19.54296875" style="1" customWidth="1"/>
    <col min="1028" max="1028" width="19.7265625" style="1" customWidth="1"/>
    <col min="1029" max="1029" width="18.81640625" style="1" customWidth="1"/>
    <col min="1030" max="1030" width="16.7265625" style="1" customWidth="1"/>
    <col min="1031" max="1031" width="20.81640625" style="1" customWidth="1"/>
    <col min="1032" max="1032" width="12.26953125" style="1" customWidth="1"/>
    <col min="1033" max="1033" width="11.81640625" style="1" customWidth="1"/>
    <col min="1034" max="1034" width="9.7265625" style="1" customWidth="1"/>
    <col min="1035" max="1038" width="7.54296875" style="1" customWidth="1"/>
    <col min="1039" max="1039" width="10.1796875" style="1" customWidth="1"/>
    <col min="1040" max="1043" width="7.54296875" style="1" customWidth="1"/>
    <col min="1044" max="1044" width="11.453125" style="1"/>
    <col min="1045" max="1046" width="12.7265625" style="1" bestFit="1" customWidth="1"/>
    <col min="1047" max="1047" width="11.54296875" style="1" bestFit="1" customWidth="1"/>
    <col min="1048" max="1280" width="11.453125" style="1"/>
    <col min="1281" max="1281" width="1.54296875" style="1" customWidth="1"/>
    <col min="1282" max="1282" width="15" style="1" customWidth="1"/>
    <col min="1283" max="1283" width="19.54296875" style="1" customWidth="1"/>
    <col min="1284" max="1284" width="19.7265625" style="1" customWidth="1"/>
    <col min="1285" max="1285" width="18.81640625" style="1" customWidth="1"/>
    <col min="1286" max="1286" width="16.7265625" style="1" customWidth="1"/>
    <col min="1287" max="1287" width="20.81640625" style="1" customWidth="1"/>
    <col min="1288" max="1288" width="12.26953125" style="1" customWidth="1"/>
    <col min="1289" max="1289" width="11.81640625" style="1" customWidth="1"/>
    <col min="1290" max="1290" width="9.7265625" style="1" customWidth="1"/>
    <col min="1291" max="1294" width="7.54296875" style="1" customWidth="1"/>
    <col min="1295" max="1295" width="10.1796875" style="1" customWidth="1"/>
    <col min="1296" max="1299" width="7.54296875" style="1" customWidth="1"/>
    <col min="1300" max="1300" width="11.453125" style="1"/>
    <col min="1301" max="1302" width="12.7265625" style="1" bestFit="1" customWidth="1"/>
    <col min="1303" max="1303" width="11.54296875" style="1" bestFit="1" customWidth="1"/>
    <col min="1304" max="1536" width="11.453125" style="1"/>
    <col min="1537" max="1537" width="1.54296875" style="1" customWidth="1"/>
    <col min="1538" max="1538" width="15" style="1" customWidth="1"/>
    <col min="1539" max="1539" width="19.54296875" style="1" customWidth="1"/>
    <col min="1540" max="1540" width="19.7265625" style="1" customWidth="1"/>
    <col min="1541" max="1541" width="18.81640625" style="1" customWidth="1"/>
    <col min="1542" max="1542" width="16.7265625" style="1" customWidth="1"/>
    <col min="1543" max="1543" width="20.81640625" style="1" customWidth="1"/>
    <col min="1544" max="1544" width="12.26953125" style="1" customWidth="1"/>
    <col min="1545" max="1545" width="11.81640625" style="1" customWidth="1"/>
    <col min="1546" max="1546" width="9.7265625" style="1" customWidth="1"/>
    <col min="1547" max="1550" width="7.54296875" style="1" customWidth="1"/>
    <col min="1551" max="1551" width="10.1796875" style="1" customWidth="1"/>
    <col min="1552" max="1555" width="7.54296875" style="1" customWidth="1"/>
    <col min="1556" max="1556" width="11.453125" style="1"/>
    <col min="1557" max="1558" width="12.7265625" style="1" bestFit="1" customWidth="1"/>
    <col min="1559" max="1559" width="11.54296875" style="1" bestFit="1" customWidth="1"/>
    <col min="1560" max="1792" width="11.453125" style="1"/>
    <col min="1793" max="1793" width="1.54296875" style="1" customWidth="1"/>
    <col min="1794" max="1794" width="15" style="1" customWidth="1"/>
    <col min="1795" max="1795" width="19.54296875" style="1" customWidth="1"/>
    <col min="1796" max="1796" width="19.7265625" style="1" customWidth="1"/>
    <col min="1797" max="1797" width="18.81640625" style="1" customWidth="1"/>
    <col min="1798" max="1798" width="16.7265625" style="1" customWidth="1"/>
    <col min="1799" max="1799" width="20.81640625" style="1" customWidth="1"/>
    <col min="1800" max="1800" width="12.26953125" style="1" customWidth="1"/>
    <col min="1801" max="1801" width="11.81640625" style="1" customWidth="1"/>
    <col min="1802" max="1802" width="9.7265625" style="1" customWidth="1"/>
    <col min="1803" max="1806" width="7.54296875" style="1" customWidth="1"/>
    <col min="1807" max="1807" width="10.1796875" style="1" customWidth="1"/>
    <col min="1808" max="1811" width="7.54296875" style="1" customWidth="1"/>
    <col min="1812" max="1812" width="11.453125" style="1"/>
    <col min="1813" max="1814" width="12.7265625" style="1" bestFit="1" customWidth="1"/>
    <col min="1815" max="1815" width="11.54296875" style="1" bestFit="1" customWidth="1"/>
    <col min="1816" max="2048" width="11.453125" style="1"/>
    <col min="2049" max="2049" width="1.54296875" style="1" customWidth="1"/>
    <col min="2050" max="2050" width="15" style="1" customWidth="1"/>
    <col min="2051" max="2051" width="19.54296875" style="1" customWidth="1"/>
    <col min="2052" max="2052" width="19.7265625" style="1" customWidth="1"/>
    <col min="2053" max="2053" width="18.81640625" style="1" customWidth="1"/>
    <col min="2054" max="2054" width="16.7265625" style="1" customWidth="1"/>
    <col min="2055" max="2055" width="20.81640625" style="1" customWidth="1"/>
    <col min="2056" max="2056" width="12.26953125" style="1" customWidth="1"/>
    <col min="2057" max="2057" width="11.81640625" style="1" customWidth="1"/>
    <col min="2058" max="2058" width="9.7265625" style="1" customWidth="1"/>
    <col min="2059" max="2062" width="7.54296875" style="1" customWidth="1"/>
    <col min="2063" max="2063" width="10.1796875" style="1" customWidth="1"/>
    <col min="2064" max="2067" width="7.54296875" style="1" customWidth="1"/>
    <col min="2068" max="2068" width="11.453125" style="1"/>
    <col min="2069" max="2070" width="12.7265625" style="1" bestFit="1" customWidth="1"/>
    <col min="2071" max="2071" width="11.54296875" style="1" bestFit="1" customWidth="1"/>
    <col min="2072" max="2304" width="11.453125" style="1"/>
    <col min="2305" max="2305" width="1.54296875" style="1" customWidth="1"/>
    <col min="2306" max="2306" width="15" style="1" customWidth="1"/>
    <col min="2307" max="2307" width="19.54296875" style="1" customWidth="1"/>
    <col min="2308" max="2308" width="19.7265625" style="1" customWidth="1"/>
    <col min="2309" max="2309" width="18.81640625" style="1" customWidth="1"/>
    <col min="2310" max="2310" width="16.7265625" style="1" customWidth="1"/>
    <col min="2311" max="2311" width="20.81640625" style="1" customWidth="1"/>
    <col min="2312" max="2312" width="12.26953125" style="1" customWidth="1"/>
    <col min="2313" max="2313" width="11.81640625" style="1" customWidth="1"/>
    <col min="2314" max="2314" width="9.7265625" style="1" customWidth="1"/>
    <col min="2315" max="2318" width="7.54296875" style="1" customWidth="1"/>
    <col min="2319" max="2319" width="10.1796875" style="1" customWidth="1"/>
    <col min="2320" max="2323" width="7.54296875" style="1" customWidth="1"/>
    <col min="2324" max="2324" width="11.453125" style="1"/>
    <col min="2325" max="2326" width="12.7265625" style="1" bestFit="1" customWidth="1"/>
    <col min="2327" max="2327" width="11.54296875" style="1" bestFit="1" customWidth="1"/>
    <col min="2328" max="2560" width="11.453125" style="1"/>
    <col min="2561" max="2561" width="1.54296875" style="1" customWidth="1"/>
    <col min="2562" max="2562" width="15" style="1" customWidth="1"/>
    <col min="2563" max="2563" width="19.54296875" style="1" customWidth="1"/>
    <col min="2564" max="2564" width="19.7265625" style="1" customWidth="1"/>
    <col min="2565" max="2565" width="18.81640625" style="1" customWidth="1"/>
    <col min="2566" max="2566" width="16.7265625" style="1" customWidth="1"/>
    <col min="2567" max="2567" width="20.81640625" style="1" customWidth="1"/>
    <col min="2568" max="2568" width="12.26953125" style="1" customWidth="1"/>
    <col min="2569" max="2569" width="11.81640625" style="1" customWidth="1"/>
    <col min="2570" max="2570" width="9.7265625" style="1" customWidth="1"/>
    <col min="2571" max="2574" width="7.54296875" style="1" customWidth="1"/>
    <col min="2575" max="2575" width="10.1796875" style="1" customWidth="1"/>
    <col min="2576" max="2579" width="7.54296875" style="1" customWidth="1"/>
    <col min="2580" max="2580" width="11.453125" style="1"/>
    <col min="2581" max="2582" width="12.7265625" style="1" bestFit="1" customWidth="1"/>
    <col min="2583" max="2583" width="11.54296875" style="1" bestFit="1" customWidth="1"/>
    <col min="2584" max="2816" width="11.453125" style="1"/>
    <col min="2817" max="2817" width="1.54296875" style="1" customWidth="1"/>
    <col min="2818" max="2818" width="15" style="1" customWidth="1"/>
    <col min="2819" max="2819" width="19.54296875" style="1" customWidth="1"/>
    <col min="2820" max="2820" width="19.7265625" style="1" customWidth="1"/>
    <col min="2821" max="2821" width="18.81640625" style="1" customWidth="1"/>
    <col min="2822" max="2822" width="16.7265625" style="1" customWidth="1"/>
    <col min="2823" max="2823" width="20.81640625" style="1" customWidth="1"/>
    <col min="2824" max="2824" width="12.26953125" style="1" customWidth="1"/>
    <col min="2825" max="2825" width="11.81640625" style="1" customWidth="1"/>
    <col min="2826" max="2826" width="9.7265625" style="1" customWidth="1"/>
    <col min="2827" max="2830" width="7.54296875" style="1" customWidth="1"/>
    <col min="2831" max="2831" width="10.1796875" style="1" customWidth="1"/>
    <col min="2832" max="2835" width="7.54296875" style="1" customWidth="1"/>
    <col min="2836" max="2836" width="11.453125" style="1"/>
    <col min="2837" max="2838" width="12.7265625" style="1" bestFit="1" customWidth="1"/>
    <col min="2839" max="2839" width="11.54296875" style="1" bestFit="1" customWidth="1"/>
    <col min="2840" max="3072" width="11.453125" style="1"/>
    <col min="3073" max="3073" width="1.54296875" style="1" customWidth="1"/>
    <col min="3074" max="3074" width="15" style="1" customWidth="1"/>
    <col min="3075" max="3075" width="19.54296875" style="1" customWidth="1"/>
    <col min="3076" max="3076" width="19.7265625" style="1" customWidth="1"/>
    <col min="3077" max="3077" width="18.81640625" style="1" customWidth="1"/>
    <col min="3078" max="3078" width="16.7265625" style="1" customWidth="1"/>
    <col min="3079" max="3079" width="20.81640625" style="1" customWidth="1"/>
    <col min="3080" max="3080" width="12.26953125" style="1" customWidth="1"/>
    <col min="3081" max="3081" width="11.81640625" style="1" customWidth="1"/>
    <col min="3082" max="3082" width="9.7265625" style="1" customWidth="1"/>
    <col min="3083" max="3086" width="7.54296875" style="1" customWidth="1"/>
    <col min="3087" max="3087" width="10.1796875" style="1" customWidth="1"/>
    <col min="3088" max="3091" width="7.54296875" style="1" customWidth="1"/>
    <col min="3092" max="3092" width="11.453125" style="1"/>
    <col min="3093" max="3094" width="12.7265625" style="1" bestFit="1" customWidth="1"/>
    <col min="3095" max="3095" width="11.54296875" style="1" bestFit="1" customWidth="1"/>
    <col min="3096" max="3328" width="11.453125" style="1"/>
    <col min="3329" max="3329" width="1.54296875" style="1" customWidth="1"/>
    <col min="3330" max="3330" width="15" style="1" customWidth="1"/>
    <col min="3331" max="3331" width="19.54296875" style="1" customWidth="1"/>
    <col min="3332" max="3332" width="19.7265625" style="1" customWidth="1"/>
    <col min="3333" max="3333" width="18.81640625" style="1" customWidth="1"/>
    <col min="3334" max="3334" width="16.7265625" style="1" customWidth="1"/>
    <col min="3335" max="3335" width="20.81640625" style="1" customWidth="1"/>
    <col min="3336" max="3336" width="12.26953125" style="1" customWidth="1"/>
    <col min="3337" max="3337" width="11.81640625" style="1" customWidth="1"/>
    <col min="3338" max="3338" width="9.7265625" style="1" customWidth="1"/>
    <col min="3339" max="3342" width="7.54296875" style="1" customWidth="1"/>
    <col min="3343" max="3343" width="10.1796875" style="1" customWidth="1"/>
    <col min="3344" max="3347" width="7.54296875" style="1" customWidth="1"/>
    <col min="3348" max="3348" width="11.453125" style="1"/>
    <col min="3349" max="3350" width="12.7265625" style="1" bestFit="1" customWidth="1"/>
    <col min="3351" max="3351" width="11.54296875" style="1" bestFit="1" customWidth="1"/>
    <col min="3352" max="3584" width="11.453125" style="1"/>
    <col min="3585" max="3585" width="1.54296875" style="1" customWidth="1"/>
    <col min="3586" max="3586" width="15" style="1" customWidth="1"/>
    <col min="3587" max="3587" width="19.54296875" style="1" customWidth="1"/>
    <col min="3588" max="3588" width="19.7265625" style="1" customWidth="1"/>
    <col min="3589" max="3589" width="18.81640625" style="1" customWidth="1"/>
    <col min="3590" max="3590" width="16.7265625" style="1" customWidth="1"/>
    <col min="3591" max="3591" width="20.81640625" style="1" customWidth="1"/>
    <col min="3592" max="3592" width="12.26953125" style="1" customWidth="1"/>
    <col min="3593" max="3593" width="11.81640625" style="1" customWidth="1"/>
    <col min="3594" max="3594" width="9.7265625" style="1" customWidth="1"/>
    <col min="3595" max="3598" width="7.54296875" style="1" customWidth="1"/>
    <col min="3599" max="3599" width="10.1796875" style="1" customWidth="1"/>
    <col min="3600" max="3603" width="7.54296875" style="1" customWidth="1"/>
    <col min="3604" max="3604" width="11.453125" style="1"/>
    <col min="3605" max="3606" width="12.7265625" style="1" bestFit="1" customWidth="1"/>
    <col min="3607" max="3607" width="11.54296875" style="1" bestFit="1" customWidth="1"/>
    <col min="3608" max="3840" width="11.453125" style="1"/>
    <col min="3841" max="3841" width="1.54296875" style="1" customWidth="1"/>
    <col min="3842" max="3842" width="15" style="1" customWidth="1"/>
    <col min="3843" max="3843" width="19.54296875" style="1" customWidth="1"/>
    <col min="3844" max="3844" width="19.7265625" style="1" customWidth="1"/>
    <col min="3845" max="3845" width="18.81640625" style="1" customWidth="1"/>
    <col min="3846" max="3846" width="16.7265625" style="1" customWidth="1"/>
    <col min="3847" max="3847" width="20.81640625" style="1" customWidth="1"/>
    <col min="3848" max="3848" width="12.26953125" style="1" customWidth="1"/>
    <col min="3849" max="3849" width="11.81640625" style="1" customWidth="1"/>
    <col min="3850" max="3850" width="9.7265625" style="1" customWidth="1"/>
    <col min="3851" max="3854" width="7.54296875" style="1" customWidth="1"/>
    <col min="3855" max="3855" width="10.1796875" style="1" customWidth="1"/>
    <col min="3856" max="3859" width="7.54296875" style="1" customWidth="1"/>
    <col min="3860" max="3860" width="11.453125" style="1"/>
    <col min="3861" max="3862" width="12.7265625" style="1" bestFit="1" customWidth="1"/>
    <col min="3863" max="3863" width="11.54296875" style="1" bestFit="1" customWidth="1"/>
    <col min="3864" max="4096" width="11.453125" style="1"/>
    <col min="4097" max="4097" width="1.54296875" style="1" customWidth="1"/>
    <col min="4098" max="4098" width="15" style="1" customWidth="1"/>
    <col min="4099" max="4099" width="19.54296875" style="1" customWidth="1"/>
    <col min="4100" max="4100" width="19.7265625" style="1" customWidth="1"/>
    <col min="4101" max="4101" width="18.81640625" style="1" customWidth="1"/>
    <col min="4102" max="4102" width="16.7265625" style="1" customWidth="1"/>
    <col min="4103" max="4103" width="20.81640625" style="1" customWidth="1"/>
    <col min="4104" max="4104" width="12.26953125" style="1" customWidth="1"/>
    <col min="4105" max="4105" width="11.81640625" style="1" customWidth="1"/>
    <col min="4106" max="4106" width="9.7265625" style="1" customWidth="1"/>
    <col min="4107" max="4110" width="7.54296875" style="1" customWidth="1"/>
    <col min="4111" max="4111" width="10.1796875" style="1" customWidth="1"/>
    <col min="4112" max="4115" width="7.54296875" style="1" customWidth="1"/>
    <col min="4116" max="4116" width="11.453125" style="1"/>
    <col min="4117" max="4118" width="12.7265625" style="1" bestFit="1" customWidth="1"/>
    <col min="4119" max="4119" width="11.54296875" style="1" bestFit="1" customWidth="1"/>
    <col min="4120" max="4352" width="11.453125" style="1"/>
    <col min="4353" max="4353" width="1.54296875" style="1" customWidth="1"/>
    <col min="4354" max="4354" width="15" style="1" customWidth="1"/>
    <col min="4355" max="4355" width="19.54296875" style="1" customWidth="1"/>
    <col min="4356" max="4356" width="19.7265625" style="1" customWidth="1"/>
    <col min="4357" max="4357" width="18.81640625" style="1" customWidth="1"/>
    <col min="4358" max="4358" width="16.7265625" style="1" customWidth="1"/>
    <col min="4359" max="4359" width="20.81640625" style="1" customWidth="1"/>
    <col min="4360" max="4360" width="12.26953125" style="1" customWidth="1"/>
    <col min="4361" max="4361" width="11.81640625" style="1" customWidth="1"/>
    <col min="4362" max="4362" width="9.7265625" style="1" customWidth="1"/>
    <col min="4363" max="4366" width="7.54296875" style="1" customWidth="1"/>
    <col min="4367" max="4367" width="10.1796875" style="1" customWidth="1"/>
    <col min="4368" max="4371" width="7.54296875" style="1" customWidth="1"/>
    <col min="4372" max="4372" width="11.453125" style="1"/>
    <col min="4373" max="4374" width="12.7265625" style="1" bestFit="1" customWidth="1"/>
    <col min="4375" max="4375" width="11.54296875" style="1" bestFit="1" customWidth="1"/>
    <col min="4376" max="4608" width="11.453125" style="1"/>
    <col min="4609" max="4609" width="1.54296875" style="1" customWidth="1"/>
    <col min="4610" max="4610" width="15" style="1" customWidth="1"/>
    <col min="4611" max="4611" width="19.54296875" style="1" customWidth="1"/>
    <col min="4612" max="4612" width="19.7265625" style="1" customWidth="1"/>
    <col min="4613" max="4613" width="18.81640625" style="1" customWidth="1"/>
    <col min="4614" max="4614" width="16.7265625" style="1" customWidth="1"/>
    <col min="4615" max="4615" width="20.81640625" style="1" customWidth="1"/>
    <col min="4616" max="4616" width="12.26953125" style="1" customWidth="1"/>
    <col min="4617" max="4617" width="11.81640625" style="1" customWidth="1"/>
    <col min="4618" max="4618" width="9.7265625" style="1" customWidth="1"/>
    <col min="4619" max="4622" width="7.54296875" style="1" customWidth="1"/>
    <col min="4623" max="4623" width="10.1796875" style="1" customWidth="1"/>
    <col min="4624" max="4627" width="7.54296875" style="1" customWidth="1"/>
    <col min="4628" max="4628" width="11.453125" style="1"/>
    <col min="4629" max="4630" width="12.7265625" style="1" bestFit="1" customWidth="1"/>
    <col min="4631" max="4631" width="11.54296875" style="1" bestFit="1" customWidth="1"/>
    <col min="4632" max="4864" width="11.453125" style="1"/>
    <col min="4865" max="4865" width="1.54296875" style="1" customWidth="1"/>
    <col min="4866" max="4866" width="15" style="1" customWidth="1"/>
    <col min="4867" max="4867" width="19.54296875" style="1" customWidth="1"/>
    <col min="4868" max="4868" width="19.7265625" style="1" customWidth="1"/>
    <col min="4869" max="4869" width="18.81640625" style="1" customWidth="1"/>
    <col min="4870" max="4870" width="16.7265625" style="1" customWidth="1"/>
    <col min="4871" max="4871" width="20.81640625" style="1" customWidth="1"/>
    <col min="4872" max="4872" width="12.26953125" style="1" customWidth="1"/>
    <col min="4873" max="4873" width="11.81640625" style="1" customWidth="1"/>
    <col min="4874" max="4874" width="9.7265625" style="1" customWidth="1"/>
    <col min="4875" max="4878" width="7.54296875" style="1" customWidth="1"/>
    <col min="4879" max="4879" width="10.1796875" style="1" customWidth="1"/>
    <col min="4880" max="4883" width="7.54296875" style="1" customWidth="1"/>
    <col min="4884" max="4884" width="11.453125" style="1"/>
    <col min="4885" max="4886" width="12.7265625" style="1" bestFit="1" customWidth="1"/>
    <col min="4887" max="4887" width="11.54296875" style="1" bestFit="1" customWidth="1"/>
    <col min="4888" max="5120" width="11.453125" style="1"/>
    <col min="5121" max="5121" width="1.54296875" style="1" customWidth="1"/>
    <col min="5122" max="5122" width="15" style="1" customWidth="1"/>
    <col min="5123" max="5123" width="19.54296875" style="1" customWidth="1"/>
    <col min="5124" max="5124" width="19.7265625" style="1" customWidth="1"/>
    <col min="5125" max="5125" width="18.81640625" style="1" customWidth="1"/>
    <col min="5126" max="5126" width="16.7265625" style="1" customWidth="1"/>
    <col min="5127" max="5127" width="20.81640625" style="1" customWidth="1"/>
    <col min="5128" max="5128" width="12.26953125" style="1" customWidth="1"/>
    <col min="5129" max="5129" width="11.81640625" style="1" customWidth="1"/>
    <col min="5130" max="5130" width="9.7265625" style="1" customWidth="1"/>
    <col min="5131" max="5134" width="7.54296875" style="1" customWidth="1"/>
    <col min="5135" max="5135" width="10.1796875" style="1" customWidth="1"/>
    <col min="5136" max="5139" width="7.54296875" style="1" customWidth="1"/>
    <col min="5140" max="5140" width="11.453125" style="1"/>
    <col min="5141" max="5142" width="12.7265625" style="1" bestFit="1" customWidth="1"/>
    <col min="5143" max="5143" width="11.54296875" style="1" bestFit="1" customWidth="1"/>
    <col min="5144" max="5376" width="11.453125" style="1"/>
    <col min="5377" max="5377" width="1.54296875" style="1" customWidth="1"/>
    <col min="5378" max="5378" width="15" style="1" customWidth="1"/>
    <col min="5379" max="5379" width="19.54296875" style="1" customWidth="1"/>
    <col min="5380" max="5380" width="19.7265625" style="1" customWidth="1"/>
    <col min="5381" max="5381" width="18.81640625" style="1" customWidth="1"/>
    <col min="5382" max="5382" width="16.7265625" style="1" customWidth="1"/>
    <col min="5383" max="5383" width="20.81640625" style="1" customWidth="1"/>
    <col min="5384" max="5384" width="12.26953125" style="1" customWidth="1"/>
    <col min="5385" max="5385" width="11.81640625" style="1" customWidth="1"/>
    <col min="5386" max="5386" width="9.7265625" style="1" customWidth="1"/>
    <col min="5387" max="5390" width="7.54296875" style="1" customWidth="1"/>
    <col min="5391" max="5391" width="10.1796875" style="1" customWidth="1"/>
    <col min="5392" max="5395" width="7.54296875" style="1" customWidth="1"/>
    <col min="5396" max="5396" width="11.453125" style="1"/>
    <col min="5397" max="5398" width="12.7265625" style="1" bestFit="1" customWidth="1"/>
    <col min="5399" max="5399" width="11.54296875" style="1" bestFit="1" customWidth="1"/>
    <col min="5400" max="5632" width="11.453125" style="1"/>
    <col min="5633" max="5633" width="1.54296875" style="1" customWidth="1"/>
    <col min="5634" max="5634" width="15" style="1" customWidth="1"/>
    <col min="5635" max="5635" width="19.54296875" style="1" customWidth="1"/>
    <col min="5636" max="5636" width="19.7265625" style="1" customWidth="1"/>
    <col min="5637" max="5637" width="18.81640625" style="1" customWidth="1"/>
    <col min="5638" max="5638" width="16.7265625" style="1" customWidth="1"/>
    <col min="5639" max="5639" width="20.81640625" style="1" customWidth="1"/>
    <col min="5640" max="5640" width="12.26953125" style="1" customWidth="1"/>
    <col min="5641" max="5641" width="11.81640625" style="1" customWidth="1"/>
    <col min="5642" max="5642" width="9.7265625" style="1" customWidth="1"/>
    <col min="5643" max="5646" width="7.54296875" style="1" customWidth="1"/>
    <col min="5647" max="5647" width="10.1796875" style="1" customWidth="1"/>
    <col min="5648" max="5651" width="7.54296875" style="1" customWidth="1"/>
    <col min="5652" max="5652" width="11.453125" style="1"/>
    <col min="5653" max="5654" width="12.7265625" style="1" bestFit="1" customWidth="1"/>
    <col min="5655" max="5655" width="11.54296875" style="1" bestFit="1" customWidth="1"/>
    <col min="5656" max="5888" width="11.453125" style="1"/>
    <col min="5889" max="5889" width="1.54296875" style="1" customWidth="1"/>
    <col min="5890" max="5890" width="15" style="1" customWidth="1"/>
    <col min="5891" max="5891" width="19.54296875" style="1" customWidth="1"/>
    <col min="5892" max="5892" width="19.7265625" style="1" customWidth="1"/>
    <col min="5893" max="5893" width="18.81640625" style="1" customWidth="1"/>
    <col min="5894" max="5894" width="16.7265625" style="1" customWidth="1"/>
    <col min="5895" max="5895" width="20.81640625" style="1" customWidth="1"/>
    <col min="5896" max="5896" width="12.26953125" style="1" customWidth="1"/>
    <col min="5897" max="5897" width="11.81640625" style="1" customWidth="1"/>
    <col min="5898" max="5898" width="9.7265625" style="1" customWidth="1"/>
    <col min="5899" max="5902" width="7.54296875" style="1" customWidth="1"/>
    <col min="5903" max="5903" width="10.1796875" style="1" customWidth="1"/>
    <col min="5904" max="5907" width="7.54296875" style="1" customWidth="1"/>
    <col min="5908" max="5908" width="11.453125" style="1"/>
    <col min="5909" max="5910" width="12.7265625" style="1" bestFit="1" customWidth="1"/>
    <col min="5911" max="5911" width="11.54296875" style="1" bestFit="1" customWidth="1"/>
    <col min="5912" max="6144" width="11.453125" style="1"/>
    <col min="6145" max="6145" width="1.54296875" style="1" customWidth="1"/>
    <col min="6146" max="6146" width="15" style="1" customWidth="1"/>
    <col min="6147" max="6147" width="19.54296875" style="1" customWidth="1"/>
    <col min="6148" max="6148" width="19.7265625" style="1" customWidth="1"/>
    <col min="6149" max="6149" width="18.81640625" style="1" customWidth="1"/>
    <col min="6150" max="6150" width="16.7265625" style="1" customWidth="1"/>
    <col min="6151" max="6151" width="20.81640625" style="1" customWidth="1"/>
    <col min="6152" max="6152" width="12.26953125" style="1" customWidth="1"/>
    <col min="6153" max="6153" width="11.81640625" style="1" customWidth="1"/>
    <col min="6154" max="6154" width="9.7265625" style="1" customWidth="1"/>
    <col min="6155" max="6158" width="7.54296875" style="1" customWidth="1"/>
    <col min="6159" max="6159" width="10.1796875" style="1" customWidth="1"/>
    <col min="6160" max="6163" width="7.54296875" style="1" customWidth="1"/>
    <col min="6164" max="6164" width="11.453125" style="1"/>
    <col min="6165" max="6166" width="12.7265625" style="1" bestFit="1" customWidth="1"/>
    <col min="6167" max="6167" width="11.54296875" style="1" bestFit="1" customWidth="1"/>
    <col min="6168" max="6400" width="11.453125" style="1"/>
    <col min="6401" max="6401" width="1.54296875" style="1" customWidth="1"/>
    <col min="6402" max="6402" width="15" style="1" customWidth="1"/>
    <col min="6403" max="6403" width="19.54296875" style="1" customWidth="1"/>
    <col min="6404" max="6404" width="19.7265625" style="1" customWidth="1"/>
    <col min="6405" max="6405" width="18.81640625" style="1" customWidth="1"/>
    <col min="6406" max="6406" width="16.7265625" style="1" customWidth="1"/>
    <col min="6407" max="6407" width="20.81640625" style="1" customWidth="1"/>
    <col min="6408" max="6408" width="12.26953125" style="1" customWidth="1"/>
    <col min="6409" max="6409" width="11.81640625" style="1" customWidth="1"/>
    <col min="6410" max="6410" width="9.7265625" style="1" customWidth="1"/>
    <col min="6411" max="6414" width="7.54296875" style="1" customWidth="1"/>
    <col min="6415" max="6415" width="10.1796875" style="1" customWidth="1"/>
    <col min="6416" max="6419" width="7.54296875" style="1" customWidth="1"/>
    <col min="6420" max="6420" width="11.453125" style="1"/>
    <col min="6421" max="6422" width="12.7265625" style="1" bestFit="1" customWidth="1"/>
    <col min="6423" max="6423" width="11.54296875" style="1" bestFit="1" customWidth="1"/>
    <col min="6424" max="6656" width="11.453125" style="1"/>
    <col min="6657" max="6657" width="1.54296875" style="1" customWidth="1"/>
    <col min="6658" max="6658" width="15" style="1" customWidth="1"/>
    <col min="6659" max="6659" width="19.54296875" style="1" customWidth="1"/>
    <col min="6660" max="6660" width="19.7265625" style="1" customWidth="1"/>
    <col min="6661" max="6661" width="18.81640625" style="1" customWidth="1"/>
    <col min="6662" max="6662" width="16.7265625" style="1" customWidth="1"/>
    <col min="6663" max="6663" width="20.81640625" style="1" customWidth="1"/>
    <col min="6664" max="6664" width="12.26953125" style="1" customWidth="1"/>
    <col min="6665" max="6665" width="11.81640625" style="1" customWidth="1"/>
    <col min="6666" max="6666" width="9.7265625" style="1" customWidth="1"/>
    <col min="6667" max="6670" width="7.54296875" style="1" customWidth="1"/>
    <col min="6671" max="6671" width="10.1796875" style="1" customWidth="1"/>
    <col min="6672" max="6675" width="7.54296875" style="1" customWidth="1"/>
    <col min="6676" max="6676" width="11.453125" style="1"/>
    <col min="6677" max="6678" width="12.7265625" style="1" bestFit="1" customWidth="1"/>
    <col min="6679" max="6679" width="11.54296875" style="1" bestFit="1" customWidth="1"/>
    <col min="6680" max="6912" width="11.453125" style="1"/>
    <col min="6913" max="6913" width="1.54296875" style="1" customWidth="1"/>
    <col min="6914" max="6914" width="15" style="1" customWidth="1"/>
    <col min="6915" max="6915" width="19.54296875" style="1" customWidth="1"/>
    <col min="6916" max="6916" width="19.7265625" style="1" customWidth="1"/>
    <col min="6917" max="6917" width="18.81640625" style="1" customWidth="1"/>
    <col min="6918" max="6918" width="16.7265625" style="1" customWidth="1"/>
    <col min="6919" max="6919" width="20.81640625" style="1" customWidth="1"/>
    <col min="6920" max="6920" width="12.26953125" style="1" customWidth="1"/>
    <col min="6921" max="6921" width="11.81640625" style="1" customWidth="1"/>
    <col min="6922" max="6922" width="9.7265625" style="1" customWidth="1"/>
    <col min="6923" max="6926" width="7.54296875" style="1" customWidth="1"/>
    <col min="6927" max="6927" width="10.1796875" style="1" customWidth="1"/>
    <col min="6928" max="6931" width="7.54296875" style="1" customWidth="1"/>
    <col min="6932" max="6932" width="11.453125" style="1"/>
    <col min="6933" max="6934" width="12.7265625" style="1" bestFit="1" customWidth="1"/>
    <col min="6935" max="6935" width="11.54296875" style="1" bestFit="1" customWidth="1"/>
    <col min="6936" max="7168" width="11.453125" style="1"/>
    <col min="7169" max="7169" width="1.54296875" style="1" customWidth="1"/>
    <col min="7170" max="7170" width="15" style="1" customWidth="1"/>
    <col min="7171" max="7171" width="19.54296875" style="1" customWidth="1"/>
    <col min="7172" max="7172" width="19.7265625" style="1" customWidth="1"/>
    <col min="7173" max="7173" width="18.81640625" style="1" customWidth="1"/>
    <col min="7174" max="7174" width="16.7265625" style="1" customWidth="1"/>
    <col min="7175" max="7175" width="20.81640625" style="1" customWidth="1"/>
    <col min="7176" max="7176" width="12.26953125" style="1" customWidth="1"/>
    <col min="7177" max="7177" width="11.81640625" style="1" customWidth="1"/>
    <col min="7178" max="7178" width="9.7265625" style="1" customWidth="1"/>
    <col min="7179" max="7182" width="7.54296875" style="1" customWidth="1"/>
    <col min="7183" max="7183" width="10.1796875" style="1" customWidth="1"/>
    <col min="7184" max="7187" width="7.54296875" style="1" customWidth="1"/>
    <col min="7188" max="7188" width="11.453125" style="1"/>
    <col min="7189" max="7190" width="12.7265625" style="1" bestFit="1" customWidth="1"/>
    <col min="7191" max="7191" width="11.54296875" style="1" bestFit="1" customWidth="1"/>
    <col min="7192" max="7424" width="11.453125" style="1"/>
    <col min="7425" max="7425" width="1.54296875" style="1" customWidth="1"/>
    <col min="7426" max="7426" width="15" style="1" customWidth="1"/>
    <col min="7427" max="7427" width="19.54296875" style="1" customWidth="1"/>
    <col min="7428" max="7428" width="19.7265625" style="1" customWidth="1"/>
    <col min="7429" max="7429" width="18.81640625" style="1" customWidth="1"/>
    <col min="7430" max="7430" width="16.7265625" style="1" customWidth="1"/>
    <col min="7431" max="7431" width="20.81640625" style="1" customWidth="1"/>
    <col min="7432" max="7432" width="12.26953125" style="1" customWidth="1"/>
    <col min="7433" max="7433" width="11.81640625" style="1" customWidth="1"/>
    <col min="7434" max="7434" width="9.7265625" style="1" customWidth="1"/>
    <col min="7435" max="7438" width="7.54296875" style="1" customWidth="1"/>
    <col min="7439" max="7439" width="10.1796875" style="1" customWidth="1"/>
    <col min="7440" max="7443" width="7.54296875" style="1" customWidth="1"/>
    <col min="7444" max="7444" width="11.453125" style="1"/>
    <col min="7445" max="7446" width="12.7265625" style="1" bestFit="1" customWidth="1"/>
    <col min="7447" max="7447" width="11.54296875" style="1" bestFit="1" customWidth="1"/>
    <col min="7448" max="7680" width="11.453125" style="1"/>
    <col min="7681" max="7681" width="1.54296875" style="1" customWidth="1"/>
    <col min="7682" max="7682" width="15" style="1" customWidth="1"/>
    <col min="7683" max="7683" width="19.54296875" style="1" customWidth="1"/>
    <col min="7684" max="7684" width="19.7265625" style="1" customWidth="1"/>
    <col min="7685" max="7685" width="18.81640625" style="1" customWidth="1"/>
    <col min="7686" max="7686" width="16.7265625" style="1" customWidth="1"/>
    <col min="7687" max="7687" width="20.81640625" style="1" customWidth="1"/>
    <col min="7688" max="7688" width="12.26953125" style="1" customWidth="1"/>
    <col min="7689" max="7689" width="11.81640625" style="1" customWidth="1"/>
    <col min="7690" max="7690" width="9.7265625" style="1" customWidth="1"/>
    <col min="7691" max="7694" width="7.54296875" style="1" customWidth="1"/>
    <col min="7695" max="7695" width="10.1796875" style="1" customWidth="1"/>
    <col min="7696" max="7699" width="7.54296875" style="1" customWidth="1"/>
    <col min="7700" max="7700" width="11.453125" style="1"/>
    <col min="7701" max="7702" width="12.7265625" style="1" bestFit="1" customWidth="1"/>
    <col min="7703" max="7703" width="11.54296875" style="1" bestFit="1" customWidth="1"/>
    <col min="7704" max="7936" width="11.453125" style="1"/>
    <col min="7937" max="7937" width="1.54296875" style="1" customWidth="1"/>
    <col min="7938" max="7938" width="15" style="1" customWidth="1"/>
    <col min="7939" max="7939" width="19.54296875" style="1" customWidth="1"/>
    <col min="7940" max="7940" width="19.7265625" style="1" customWidth="1"/>
    <col min="7941" max="7941" width="18.81640625" style="1" customWidth="1"/>
    <col min="7942" max="7942" width="16.7265625" style="1" customWidth="1"/>
    <col min="7943" max="7943" width="20.81640625" style="1" customWidth="1"/>
    <col min="7944" max="7944" width="12.26953125" style="1" customWidth="1"/>
    <col min="7945" max="7945" width="11.81640625" style="1" customWidth="1"/>
    <col min="7946" max="7946" width="9.7265625" style="1" customWidth="1"/>
    <col min="7947" max="7950" width="7.54296875" style="1" customWidth="1"/>
    <col min="7951" max="7951" width="10.1796875" style="1" customWidth="1"/>
    <col min="7952" max="7955" width="7.54296875" style="1" customWidth="1"/>
    <col min="7956" max="7956" width="11.453125" style="1"/>
    <col min="7957" max="7958" width="12.7265625" style="1" bestFit="1" customWidth="1"/>
    <col min="7959" max="7959" width="11.54296875" style="1" bestFit="1" customWidth="1"/>
    <col min="7960" max="8192" width="11.453125" style="1"/>
    <col min="8193" max="8193" width="1.54296875" style="1" customWidth="1"/>
    <col min="8194" max="8194" width="15" style="1" customWidth="1"/>
    <col min="8195" max="8195" width="19.54296875" style="1" customWidth="1"/>
    <col min="8196" max="8196" width="19.7265625" style="1" customWidth="1"/>
    <col min="8197" max="8197" width="18.81640625" style="1" customWidth="1"/>
    <col min="8198" max="8198" width="16.7265625" style="1" customWidth="1"/>
    <col min="8199" max="8199" width="20.81640625" style="1" customWidth="1"/>
    <col min="8200" max="8200" width="12.26953125" style="1" customWidth="1"/>
    <col min="8201" max="8201" width="11.81640625" style="1" customWidth="1"/>
    <col min="8202" max="8202" width="9.7265625" style="1" customWidth="1"/>
    <col min="8203" max="8206" width="7.54296875" style="1" customWidth="1"/>
    <col min="8207" max="8207" width="10.1796875" style="1" customWidth="1"/>
    <col min="8208" max="8211" width="7.54296875" style="1" customWidth="1"/>
    <col min="8212" max="8212" width="11.453125" style="1"/>
    <col min="8213" max="8214" width="12.7265625" style="1" bestFit="1" customWidth="1"/>
    <col min="8215" max="8215" width="11.54296875" style="1" bestFit="1" customWidth="1"/>
    <col min="8216" max="8448" width="11.453125" style="1"/>
    <col min="8449" max="8449" width="1.54296875" style="1" customWidth="1"/>
    <col min="8450" max="8450" width="15" style="1" customWidth="1"/>
    <col min="8451" max="8451" width="19.54296875" style="1" customWidth="1"/>
    <col min="8452" max="8452" width="19.7265625" style="1" customWidth="1"/>
    <col min="8453" max="8453" width="18.81640625" style="1" customWidth="1"/>
    <col min="8454" max="8454" width="16.7265625" style="1" customWidth="1"/>
    <col min="8455" max="8455" width="20.81640625" style="1" customWidth="1"/>
    <col min="8456" max="8456" width="12.26953125" style="1" customWidth="1"/>
    <col min="8457" max="8457" width="11.81640625" style="1" customWidth="1"/>
    <col min="8458" max="8458" width="9.7265625" style="1" customWidth="1"/>
    <col min="8459" max="8462" width="7.54296875" style="1" customWidth="1"/>
    <col min="8463" max="8463" width="10.1796875" style="1" customWidth="1"/>
    <col min="8464" max="8467" width="7.54296875" style="1" customWidth="1"/>
    <col min="8468" max="8468" width="11.453125" style="1"/>
    <col min="8469" max="8470" width="12.7265625" style="1" bestFit="1" customWidth="1"/>
    <col min="8471" max="8471" width="11.54296875" style="1" bestFit="1" customWidth="1"/>
    <col min="8472" max="8704" width="11.453125" style="1"/>
    <col min="8705" max="8705" width="1.54296875" style="1" customWidth="1"/>
    <col min="8706" max="8706" width="15" style="1" customWidth="1"/>
    <col min="8707" max="8707" width="19.54296875" style="1" customWidth="1"/>
    <col min="8708" max="8708" width="19.7265625" style="1" customWidth="1"/>
    <col min="8709" max="8709" width="18.81640625" style="1" customWidth="1"/>
    <col min="8710" max="8710" width="16.7265625" style="1" customWidth="1"/>
    <col min="8711" max="8711" width="20.81640625" style="1" customWidth="1"/>
    <col min="8712" max="8712" width="12.26953125" style="1" customWidth="1"/>
    <col min="8713" max="8713" width="11.81640625" style="1" customWidth="1"/>
    <col min="8714" max="8714" width="9.7265625" style="1" customWidth="1"/>
    <col min="8715" max="8718" width="7.54296875" style="1" customWidth="1"/>
    <col min="8719" max="8719" width="10.1796875" style="1" customWidth="1"/>
    <col min="8720" max="8723" width="7.54296875" style="1" customWidth="1"/>
    <col min="8724" max="8724" width="11.453125" style="1"/>
    <col min="8725" max="8726" width="12.7265625" style="1" bestFit="1" customWidth="1"/>
    <col min="8727" max="8727" width="11.54296875" style="1" bestFit="1" customWidth="1"/>
    <col min="8728" max="8960" width="11.453125" style="1"/>
    <col min="8961" max="8961" width="1.54296875" style="1" customWidth="1"/>
    <col min="8962" max="8962" width="15" style="1" customWidth="1"/>
    <col min="8963" max="8963" width="19.54296875" style="1" customWidth="1"/>
    <col min="8964" max="8964" width="19.7265625" style="1" customWidth="1"/>
    <col min="8965" max="8965" width="18.81640625" style="1" customWidth="1"/>
    <col min="8966" max="8966" width="16.7265625" style="1" customWidth="1"/>
    <col min="8967" max="8967" width="20.81640625" style="1" customWidth="1"/>
    <col min="8968" max="8968" width="12.26953125" style="1" customWidth="1"/>
    <col min="8969" max="8969" width="11.81640625" style="1" customWidth="1"/>
    <col min="8970" max="8970" width="9.7265625" style="1" customWidth="1"/>
    <col min="8971" max="8974" width="7.54296875" style="1" customWidth="1"/>
    <col min="8975" max="8975" width="10.1796875" style="1" customWidth="1"/>
    <col min="8976" max="8979" width="7.54296875" style="1" customWidth="1"/>
    <col min="8980" max="8980" width="11.453125" style="1"/>
    <col min="8981" max="8982" width="12.7265625" style="1" bestFit="1" customWidth="1"/>
    <col min="8983" max="8983" width="11.54296875" style="1" bestFit="1" customWidth="1"/>
    <col min="8984" max="9216" width="11.453125" style="1"/>
    <col min="9217" max="9217" width="1.54296875" style="1" customWidth="1"/>
    <col min="9218" max="9218" width="15" style="1" customWidth="1"/>
    <col min="9219" max="9219" width="19.54296875" style="1" customWidth="1"/>
    <col min="9220" max="9220" width="19.7265625" style="1" customWidth="1"/>
    <col min="9221" max="9221" width="18.81640625" style="1" customWidth="1"/>
    <col min="9222" max="9222" width="16.7265625" style="1" customWidth="1"/>
    <col min="9223" max="9223" width="20.81640625" style="1" customWidth="1"/>
    <col min="9224" max="9224" width="12.26953125" style="1" customWidth="1"/>
    <col min="9225" max="9225" width="11.81640625" style="1" customWidth="1"/>
    <col min="9226" max="9226" width="9.7265625" style="1" customWidth="1"/>
    <col min="9227" max="9230" width="7.54296875" style="1" customWidth="1"/>
    <col min="9231" max="9231" width="10.1796875" style="1" customWidth="1"/>
    <col min="9232" max="9235" width="7.54296875" style="1" customWidth="1"/>
    <col min="9236" max="9236" width="11.453125" style="1"/>
    <col min="9237" max="9238" width="12.7265625" style="1" bestFit="1" customWidth="1"/>
    <col min="9239" max="9239" width="11.54296875" style="1" bestFit="1" customWidth="1"/>
    <col min="9240" max="9472" width="11.453125" style="1"/>
    <col min="9473" max="9473" width="1.54296875" style="1" customWidth="1"/>
    <col min="9474" max="9474" width="15" style="1" customWidth="1"/>
    <col min="9475" max="9475" width="19.54296875" style="1" customWidth="1"/>
    <col min="9476" max="9476" width="19.7265625" style="1" customWidth="1"/>
    <col min="9477" max="9477" width="18.81640625" style="1" customWidth="1"/>
    <col min="9478" max="9478" width="16.7265625" style="1" customWidth="1"/>
    <col min="9479" max="9479" width="20.81640625" style="1" customWidth="1"/>
    <col min="9480" max="9480" width="12.26953125" style="1" customWidth="1"/>
    <col min="9481" max="9481" width="11.81640625" style="1" customWidth="1"/>
    <col min="9482" max="9482" width="9.7265625" style="1" customWidth="1"/>
    <col min="9483" max="9486" width="7.54296875" style="1" customWidth="1"/>
    <col min="9487" max="9487" width="10.1796875" style="1" customWidth="1"/>
    <col min="9488" max="9491" width="7.54296875" style="1" customWidth="1"/>
    <col min="9492" max="9492" width="11.453125" style="1"/>
    <col min="9493" max="9494" width="12.7265625" style="1" bestFit="1" customWidth="1"/>
    <col min="9495" max="9495" width="11.54296875" style="1" bestFit="1" customWidth="1"/>
    <col min="9496" max="9728" width="11.453125" style="1"/>
    <col min="9729" max="9729" width="1.54296875" style="1" customWidth="1"/>
    <col min="9730" max="9730" width="15" style="1" customWidth="1"/>
    <col min="9731" max="9731" width="19.54296875" style="1" customWidth="1"/>
    <col min="9732" max="9732" width="19.7265625" style="1" customWidth="1"/>
    <col min="9733" max="9733" width="18.81640625" style="1" customWidth="1"/>
    <col min="9734" max="9734" width="16.7265625" style="1" customWidth="1"/>
    <col min="9735" max="9735" width="20.81640625" style="1" customWidth="1"/>
    <col min="9736" max="9736" width="12.26953125" style="1" customWidth="1"/>
    <col min="9737" max="9737" width="11.81640625" style="1" customWidth="1"/>
    <col min="9738" max="9738" width="9.7265625" style="1" customWidth="1"/>
    <col min="9739" max="9742" width="7.54296875" style="1" customWidth="1"/>
    <col min="9743" max="9743" width="10.1796875" style="1" customWidth="1"/>
    <col min="9744" max="9747" width="7.54296875" style="1" customWidth="1"/>
    <col min="9748" max="9748" width="11.453125" style="1"/>
    <col min="9749" max="9750" width="12.7265625" style="1" bestFit="1" customWidth="1"/>
    <col min="9751" max="9751" width="11.54296875" style="1" bestFit="1" customWidth="1"/>
    <col min="9752" max="9984" width="11.453125" style="1"/>
    <col min="9985" max="9985" width="1.54296875" style="1" customWidth="1"/>
    <col min="9986" max="9986" width="15" style="1" customWidth="1"/>
    <col min="9987" max="9987" width="19.54296875" style="1" customWidth="1"/>
    <col min="9988" max="9988" width="19.7265625" style="1" customWidth="1"/>
    <col min="9989" max="9989" width="18.81640625" style="1" customWidth="1"/>
    <col min="9990" max="9990" width="16.7265625" style="1" customWidth="1"/>
    <col min="9991" max="9991" width="20.81640625" style="1" customWidth="1"/>
    <col min="9992" max="9992" width="12.26953125" style="1" customWidth="1"/>
    <col min="9993" max="9993" width="11.81640625" style="1" customWidth="1"/>
    <col min="9994" max="9994" width="9.7265625" style="1" customWidth="1"/>
    <col min="9995" max="9998" width="7.54296875" style="1" customWidth="1"/>
    <col min="9999" max="9999" width="10.1796875" style="1" customWidth="1"/>
    <col min="10000" max="10003" width="7.54296875" style="1" customWidth="1"/>
    <col min="10004" max="10004" width="11.453125" style="1"/>
    <col min="10005" max="10006" width="12.7265625" style="1" bestFit="1" customWidth="1"/>
    <col min="10007" max="10007" width="11.54296875" style="1" bestFit="1" customWidth="1"/>
    <col min="10008" max="10240" width="11.453125" style="1"/>
    <col min="10241" max="10241" width="1.54296875" style="1" customWidth="1"/>
    <col min="10242" max="10242" width="15" style="1" customWidth="1"/>
    <col min="10243" max="10243" width="19.54296875" style="1" customWidth="1"/>
    <col min="10244" max="10244" width="19.7265625" style="1" customWidth="1"/>
    <col min="10245" max="10245" width="18.81640625" style="1" customWidth="1"/>
    <col min="10246" max="10246" width="16.7265625" style="1" customWidth="1"/>
    <col min="10247" max="10247" width="20.81640625" style="1" customWidth="1"/>
    <col min="10248" max="10248" width="12.26953125" style="1" customWidth="1"/>
    <col min="10249" max="10249" width="11.81640625" style="1" customWidth="1"/>
    <col min="10250" max="10250" width="9.7265625" style="1" customWidth="1"/>
    <col min="10251" max="10254" width="7.54296875" style="1" customWidth="1"/>
    <col min="10255" max="10255" width="10.1796875" style="1" customWidth="1"/>
    <col min="10256" max="10259" width="7.54296875" style="1" customWidth="1"/>
    <col min="10260" max="10260" width="11.453125" style="1"/>
    <col min="10261" max="10262" width="12.7265625" style="1" bestFit="1" customWidth="1"/>
    <col min="10263" max="10263" width="11.54296875" style="1" bestFit="1" customWidth="1"/>
    <col min="10264" max="10496" width="11.453125" style="1"/>
    <col min="10497" max="10497" width="1.54296875" style="1" customWidth="1"/>
    <col min="10498" max="10498" width="15" style="1" customWidth="1"/>
    <col min="10499" max="10499" width="19.54296875" style="1" customWidth="1"/>
    <col min="10500" max="10500" width="19.7265625" style="1" customWidth="1"/>
    <col min="10501" max="10501" width="18.81640625" style="1" customWidth="1"/>
    <col min="10502" max="10502" width="16.7265625" style="1" customWidth="1"/>
    <col min="10503" max="10503" width="20.81640625" style="1" customWidth="1"/>
    <col min="10504" max="10504" width="12.26953125" style="1" customWidth="1"/>
    <col min="10505" max="10505" width="11.81640625" style="1" customWidth="1"/>
    <col min="10506" max="10506" width="9.7265625" style="1" customWidth="1"/>
    <col min="10507" max="10510" width="7.54296875" style="1" customWidth="1"/>
    <col min="10511" max="10511" width="10.1796875" style="1" customWidth="1"/>
    <col min="10512" max="10515" width="7.54296875" style="1" customWidth="1"/>
    <col min="10516" max="10516" width="11.453125" style="1"/>
    <col min="10517" max="10518" width="12.7265625" style="1" bestFit="1" customWidth="1"/>
    <col min="10519" max="10519" width="11.54296875" style="1" bestFit="1" customWidth="1"/>
    <col min="10520" max="10752" width="11.453125" style="1"/>
    <col min="10753" max="10753" width="1.54296875" style="1" customWidth="1"/>
    <col min="10754" max="10754" width="15" style="1" customWidth="1"/>
    <col min="10755" max="10755" width="19.54296875" style="1" customWidth="1"/>
    <col min="10756" max="10756" width="19.7265625" style="1" customWidth="1"/>
    <col min="10757" max="10757" width="18.81640625" style="1" customWidth="1"/>
    <col min="10758" max="10758" width="16.7265625" style="1" customWidth="1"/>
    <col min="10759" max="10759" width="20.81640625" style="1" customWidth="1"/>
    <col min="10760" max="10760" width="12.26953125" style="1" customWidth="1"/>
    <col min="10761" max="10761" width="11.81640625" style="1" customWidth="1"/>
    <col min="10762" max="10762" width="9.7265625" style="1" customWidth="1"/>
    <col min="10763" max="10766" width="7.54296875" style="1" customWidth="1"/>
    <col min="10767" max="10767" width="10.1796875" style="1" customWidth="1"/>
    <col min="10768" max="10771" width="7.54296875" style="1" customWidth="1"/>
    <col min="10772" max="10772" width="11.453125" style="1"/>
    <col min="10773" max="10774" width="12.7265625" style="1" bestFit="1" customWidth="1"/>
    <col min="10775" max="10775" width="11.54296875" style="1" bestFit="1" customWidth="1"/>
    <col min="10776" max="11008" width="11.453125" style="1"/>
    <col min="11009" max="11009" width="1.54296875" style="1" customWidth="1"/>
    <col min="11010" max="11010" width="15" style="1" customWidth="1"/>
    <col min="11011" max="11011" width="19.54296875" style="1" customWidth="1"/>
    <col min="11012" max="11012" width="19.7265625" style="1" customWidth="1"/>
    <col min="11013" max="11013" width="18.81640625" style="1" customWidth="1"/>
    <col min="11014" max="11014" width="16.7265625" style="1" customWidth="1"/>
    <col min="11015" max="11015" width="20.81640625" style="1" customWidth="1"/>
    <col min="11016" max="11016" width="12.26953125" style="1" customWidth="1"/>
    <col min="11017" max="11017" width="11.81640625" style="1" customWidth="1"/>
    <col min="11018" max="11018" width="9.7265625" style="1" customWidth="1"/>
    <col min="11019" max="11022" width="7.54296875" style="1" customWidth="1"/>
    <col min="11023" max="11023" width="10.1796875" style="1" customWidth="1"/>
    <col min="11024" max="11027" width="7.54296875" style="1" customWidth="1"/>
    <col min="11028" max="11028" width="11.453125" style="1"/>
    <col min="11029" max="11030" width="12.7265625" style="1" bestFit="1" customWidth="1"/>
    <col min="11031" max="11031" width="11.54296875" style="1" bestFit="1" customWidth="1"/>
    <col min="11032" max="11264" width="11.453125" style="1"/>
    <col min="11265" max="11265" width="1.54296875" style="1" customWidth="1"/>
    <col min="11266" max="11266" width="15" style="1" customWidth="1"/>
    <col min="11267" max="11267" width="19.54296875" style="1" customWidth="1"/>
    <col min="11268" max="11268" width="19.7265625" style="1" customWidth="1"/>
    <col min="11269" max="11269" width="18.81640625" style="1" customWidth="1"/>
    <col min="11270" max="11270" width="16.7265625" style="1" customWidth="1"/>
    <col min="11271" max="11271" width="20.81640625" style="1" customWidth="1"/>
    <col min="11272" max="11272" width="12.26953125" style="1" customWidth="1"/>
    <col min="11273" max="11273" width="11.81640625" style="1" customWidth="1"/>
    <col min="11274" max="11274" width="9.7265625" style="1" customWidth="1"/>
    <col min="11275" max="11278" width="7.54296875" style="1" customWidth="1"/>
    <col min="11279" max="11279" width="10.1796875" style="1" customWidth="1"/>
    <col min="11280" max="11283" width="7.54296875" style="1" customWidth="1"/>
    <col min="11284" max="11284" width="11.453125" style="1"/>
    <col min="11285" max="11286" width="12.7265625" style="1" bestFit="1" customWidth="1"/>
    <col min="11287" max="11287" width="11.54296875" style="1" bestFit="1" customWidth="1"/>
    <col min="11288" max="11520" width="11.453125" style="1"/>
    <col min="11521" max="11521" width="1.54296875" style="1" customWidth="1"/>
    <col min="11522" max="11522" width="15" style="1" customWidth="1"/>
    <col min="11523" max="11523" width="19.54296875" style="1" customWidth="1"/>
    <col min="11524" max="11524" width="19.7265625" style="1" customWidth="1"/>
    <col min="11525" max="11525" width="18.81640625" style="1" customWidth="1"/>
    <col min="11526" max="11526" width="16.7265625" style="1" customWidth="1"/>
    <col min="11527" max="11527" width="20.81640625" style="1" customWidth="1"/>
    <col min="11528" max="11528" width="12.26953125" style="1" customWidth="1"/>
    <col min="11529" max="11529" width="11.81640625" style="1" customWidth="1"/>
    <col min="11530" max="11530" width="9.7265625" style="1" customWidth="1"/>
    <col min="11531" max="11534" width="7.54296875" style="1" customWidth="1"/>
    <col min="11535" max="11535" width="10.1796875" style="1" customWidth="1"/>
    <col min="11536" max="11539" width="7.54296875" style="1" customWidth="1"/>
    <col min="11540" max="11540" width="11.453125" style="1"/>
    <col min="11541" max="11542" width="12.7265625" style="1" bestFit="1" customWidth="1"/>
    <col min="11543" max="11543" width="11.54296875" style="1" bestFit="1" customWidth="1"/>
    <col min="11544" max="11776" width="11.453125" style="1"/>
    <col min="11777" max="11777" width="1.54296875" style="1" customWidth="1"/>
    <col min="11778" max="11778" width="15" style="1" customWidth="1"/>
    <col min="11779" max="11779" width="19.54296875" style="1" customWidth="1"/>
    <col min="11780" max="11780" width="19.7265625" style="1" customWidth="1"/>
    <col min="11781" max="11781" width="18.81640625" style="1" customWidth="1"/>
    <col min="11782" max="11782" width="16.7265625" style="1" customWidth="1"/>
    <col min="11783" max="11783" width="20.81640625" style="1" customWidth="1"/>
    <col min="11784" max="11784" width="12.26953125" style="1" customWidth="1"/>
    <col min="11785" max="11785" width="11.81640625" style="1" customWidth="1"/>
    <col min="11786" max="11786" width="9.7265625" style="1" customWidth="1"/>
    <col min="11787" max="11790" width="7.54296875" style="1" customWidth="1"/>
    <col min="11791" max="11791" width="10.1796875" style="1" customWidth="1"/>
    <col min="11792" max="11795" width="7.54296875" style="1" customWidth="1"/>
    <col min="11796" max="11796" width="11.453125" style="1"/>
    <col min="11797" max="11798" width="12.7265625" style="1" bestFit="1" customWidth="1"/>
    <col min="11799" max="11799" width="11.54296875" style="1" bestFit="1" customWidth="1"/>
    <col min="11800" max="12032" width="11.453125" style="1"/>
    <col min="12033" max="12033" width="1.54296875" style="1" customWidth="1"/>
    <col min="12034" max="12034" width="15" style="1" customWidth="1"/>
    <col min="12035" max="12035" width="19.54296875" style="1" customWidth="1"/>
    <col min="12036" max="12036" width="19.7265625" style="1" customWidth="1"/>
    <col min="12037" max="12037" width="18.81640625" style="1" customWidth="1"/>
    <col min="12038" max="12038" width="16.7265625" style="1" customWidth="1"/>
    <col min="12039" max="12039" width="20.81640625" style="1" customWidth="1"/>
    <col min="12040" max="12040" width="12.26953125" style="1" customWidth="1"/>
    <col min="12041" max="12041" width="11.81640625" style="1" customWidth="1"/>
    <col min="12042" max="12042" width="9.7265625" style="1" customWidth="1"/>
    <col min="12043" max="12046" width="7.54296875" style="1" customWidth="1"/>
    <col min="12047" max="12047" width="10.1796875" style="1" customWidth="1"/>
    <col min="12048" max="12051" width="7.54296875" style="1" customWidth="1"/>
    <col min="12052" max="12052" width="11.453125" style="1"/>
    <col min="12053" max="12054" width="12.7265625" style="1" bestFit="1" customWidth="1"/>
    <col min="12055" max="12055" width="11.54296875" style="1" bestFit="1" customWidth="1"/>
    <col min="12056" max="12288" width="11.453125" style="1"/>
    <col min="12289" max="12289" width="1.54296875" style="1" customWidth="1"/>
    <col min="12290" max="12290" width="15" style="1" customWidth="1"/>
    <col min="12291" max="12291" width="19.54296875" style="1" customWidth="1"/>
    <col min="12292" max="12292" width="19.7265625" style="1" customWidth="1"/>
    <col min="12293" max="12293" width="18.81640625" style="1" customWidth="1"/>
    <col min="12294" max="12294" width="16.7265625" style="1" customWidth="1"/>
    <col min="12295" max="12295" width="20.81640625" style="1" customWidth="1"/>
    <col min="12296" max="12296" width="12.26953125" style="1" customWidth="1"/>
    <col min="12297" max="12297" width="11.81640625" style="1" customWidth="1"/>
    <col min="12298" max="12298" width="9.7265625" style="1" customWidth="1"/>
    <col min="12299" max="12302" width="7.54296875" style="1" customWidth="1"/>
    <col min="12303" max="12303" width="10.1796875" style="1" customWidth="1"/>
    <col min="12304" max="12307" width="7.54296875" style="1" customWidth="1"/>
    <col min="12308" max="12308" width="11.453125" style="1"/>
    <col min="12309" max="12310" width="12.7265625" style="1" bestFit="1" customWidth="1"/>
    <col min="12311" max="12311" width="11.54296875" style="1" bestFit="1" customWidth="1"/>
    <col min="12312" max="12544" width="11.453125" style="1"/>
    <col min="12545" max="12545" width="1.54296875" style="1" customWidth="1"/>
    <col min="12546" max="12546" width="15" style="1" customWidth="1"/>
    <col min="12547" max="12547" width="19.54296875" style="1" customWidth="1"/>
    <col min="12548" max="12548" width="19.7265625" style="1" customWidth="1"/>
    <col min="12549" max="12549" width="18.81640625" style="1" customWidth="1"/>
    <col min="12550" max="12550" width="16.7265625" style="1" customWidth="1"/>
    <col min="12551" max="12551" width="20.81640625" style="1" customWidth="1"/>
    <col min="12552" max="12552" width="12.26953125" style="1" customWidth="1"/>
    <col min="12553" max="12553" width="11.81640625" style="1" customWidth="1"/>
    <col min="12554" max="12554" width="9.7265625" style="1" customWidth="1"/>
    <col min="12555" max="12558" width="7.54296875" style="1" customWidth="1"/>
    <col min="12559" max="12559" width="10.1796875" style="1" customWidth="1"/>
    <col min="12560" max="12563" width="7.54296875" style="1" customWidth="1"/>
    <col min="12564" max="12564" width="11.453125" style="1"/>
    <col min="12565" max="12566" width="12.7265625" style="1" bestFit="1" customWidth="1"/>
    <col min="12567" max="12567" width="11.54296875" style="1" bestFit="1" customWidth="1"/>
    <col min="12568" max="12800" width="11.453125" style="1"/>
    <col min="12801" max="12801" width="1.54296875" style="1" customWidth="1"/>
    <col min="12802" max="12802" width="15" style="1" customWidth="1"/>
    <col min="12803" max="12803" width="19.54296875" style="1" customWidth="1"/>
    <col min="12804" max="12804" width="19.7265625" style="1" customWidth="1"/>
    <col min="12805" max="12805" width="18.81640625" style="1" customWidth="1"/>
    <col min="12806" max="12806" width="16.7265625" style="1" customWidth="1"/>
    <col min="12807" max="12807" width="20.81640625" style="1" customWidth="1"/>
    <col min="12808" max="12808" width="12.26953125" style="1" customWidth="1"/>
    <col min="12809" max="12809" width="11.81640625" style="1" customWidth="1"/>
    <col min="12810" max="12810" width="9.7265625" style="1" customWidth="1"/>
    <col min="12811" max="12814" width="7.54296875" style="1" customWidth="1"/>
    <col min="12815" max="12815" width="10.1796875" style="1" customWidth="1"/>
    <col min="12816" max="12819" width="7.54296875" style="1" customWidth="1"/>
    <col min="12820" max="12820" width="11.453125" style="1"/>
    <col min="12821" max="12822" width="12.7265625" style="1" bestFit="1" customWidth="1"/>
    <col min="12823" max="12823" width="11.54296875" style="1" bestFit="1" customWidth="1"/>
    <col min="12824" max="13056" width="11.453125" style="1"/>
    <col min="13057" max="13057" width="1.54296875" style="1" customWidth="1"/>
    <col min="13058" max="13058" width="15" style="1" customWidth="1"/>
    <col min="13059" max="13059" width="19.54296875" style="1" customWidth="1"/>
    <col min="13060" max="13060" width="19.7265625" style="1" customWidth="1"/>
    <col min="13061" max="13061" width="18.81640625" style="1" customWidth="1"/>
    <col min="13062" max="13062" width="16.7265625" style="1" customWidth="1"/>
    <col min="13063" max="13063" width="20.81640625" style="1" customWidth="1"/>
    <col min="13064" max="13064" width="12.26953125" style="1" customWidth="1"/>
    <col min="13065" max="13065" width="11.81640625" style="1" customWidth="1"/>
    <col min="13066" max="13066" width="9.7265625" style="1" customWidth="1"/>
    <col min="13067" max="13070" width="7.54296875" style="1" customWidth="1"/>
    <col min="13071" max="13071" width="10.1796875" style="1" customWidth="1"/>
    <col min="13072" max="13075" width="7.54296875" style="1" customWidth="1"/>
    <col min="13076" max="13076" width="11.453125" style="1"/>
    <col min="13077" max="13078" width="12.7265625" style="1" bestFit="1" customWidth="1"/>
    <col min="13079" max="13079" width="11.54296875" style="1" bestFit="1" customWidth="1"/>
    <col min="13080" max="13312" width="11.453125" style="1"/>
    <col min="13313" max="13313" width="1.54296875" style="1" customWidth="1"/>
    <col min="13314" max="13314" width="15" style="1" customWidth="1"/>
    <col min="13315" max="13315" width="19.54296875" style="1" customWidth="1"/>
    <col min="13316" max="13316" width="19.7265625" style="1" customWidth="1"/>
    <col min="13317" max="13317" width="18.81640625" style="1" customWidth="1"/>
    <col min="13318" max="13318" width="16.7265625" style="1" customWidth="1"/>
    <col min="13319" max="13319" width="20.81640625" style="1" customWidth="1"/>
    <col min="13320" max="13320" width="12.26953125" style="1" customWidth="1"/>
    <col min="13321" max="13321" width="11.81640625" style="1" customWidth="1"/>
    <col min="13322" max="13322" width="9.7265625" style="1" customWidth="1"/>
    <col min="13323" max="13326" width="7.54296875" style="1" customWidth="1"/>
    <col min="13327" max="13327" width="10.1796875" style="1" customWidth="1"/>
    <col min="13328" max="13331" width="7.54296875" style="1" customWidth="1"/>
    <col min="13332" max="13332" width="11.453125" style="1"/>
    <col min="13333" max="13334" width="12.7265625" style="1" bestFit="1" customWidth="1"/>
    <col min="13335" max="13335" width="11.54296875" style="1" bestFit="1" customWidth="1"/>
    <col min="13336" max="13568" width="11.453125" style="1"/>
    <col min="13569" max="13569" width="1.54296875" style="1" customWidth="1"/>
    <col min="13570" max="13570" width="15" style="1" customWidth="1"/>
    <col min="13571" max="13571" width="19.54296875" style="1" customWidth="1"/>
    <col min="13572" max="13572" width="19.7265625" style="1" customWidth="1"/>
    <col min="13573" max="13573" width="18.81640625" style="1" customWidth="1"/>
    <col min="13574" max="13574" width="16.7265625" style="1" customWidth="1"/>
    <col min="13575" max="13575" width="20.81640625" style="1" customWidth="1"/>
    <col min="13576" max="13576" width="12.26953125" style="1" customWidth="1"/>
    <col min="13577" max="13577" width="11.81640625" style="1" customWidth="1"/>
    <col min="13578" max="13578" width="9.7265625" style="1" customWidth="1"/>
    <col min="13579" max="13582" width="7.54296875" style="1" customWidth="1"/>
    <col min="13583" max="13583" width="10.1796875" style="1" customWidth="1"/>
    <col min="13584" max="13587" width="7.54296875" style="1" customWidth="1"/>
    <col min="13588" max="13588" width="11.453125" style="1"/>
    <col min="13589" max="13590" width="12.7265625" style="1" bestFit="1" customWidth="1"/>
    <col min="13591" max="13591" width="11.54296875" style="1" bestFit="1" customWidth="1"/>
    <col min="13592" max="13824" width="11.453125" style="1"/>
    <col min="13825" max="13825" width="1.54296875" style="1" customWidth="1"/>
    <col min="13826" max="13826" width="15" style="1" customWidth="1"/>
    <col min="13827" max="13827" width="19.54296875" style="1" customWidth="1"/>
    <col min="13828" max="13828" width="19.7265625" style="1" customWidth="1"/>
    <col min="13829" max="13829" width="18.81640625" style="1" customWidth="1"/>
    <col min="13830" max="13830" width="16.7265625" style="1" customWidth="1"/>
    <col min="13831" max="13831" width="20.81640625" style="1" customWidth="1"/>
    <col min="13832" max="13832" width="12.26953125" style="1" customWidth="1"/>
    <col min="13833" max="13833" width="11.81640625" style="1" customWidth="1"/>
    <col min="13834" max="13834" width="9.7265625" style="1" customWidth="1"/>
    <col min="13835" max="13838" width="7.54296875" style="1" customWidth="1"/>
    <col min="13839" max="13839" width="10.1796875" style="1" customWidth="1"/>
    <col min="13840" max="13843" width="7.54296875" style="1" customWidth="1"/>
    <col min="13844" max="13844" width="11.453125" style="1"/>
    <col min="13845" max="13846" width="12.7265625" style="1" bestFit="1" customWidth="1"/>
    <col min="13847" max="13847" width="11.54296875" style="1" bestFit="1" customWidth="1"/>
    <col min="13848" max="14080" width="11.453125" style="1"/>
    <col min="14081" max="14081" width="1.54296875" style="1" customWidth="1"/>
    <col min="14082" max="14082" width="15" style="1" customWidth="1"/>
    <col min="14083" max="14083" width="19.54296875" style="1" customWidth="1"/>
    <col min="14084" max="14084" width="19.7265625" style="1" customWidth="1"/>
    <col min="14085" max="14085" width="18.81640625" style="1" customWidth="1"/>
    <col min="14086" max="14086" width="16.7265625" style="1" customWidth="1"/>
    <col min="14087" max="14087" width="20.81640625" style="1" customWidth="1"/>
    <col min="14088" max="14088" width="12.26953125" style="1" customWidth="1"/>
    <col min="14089" max="14089" width="11.81640625" style="1" customWidth="1"/>
    <col min="14090" max="14090" width="9.7265625" style="1" customWidth="1"/>
    <col min="14091" max="14094" width="7.54296875" style="1" customWidth="1"/>
    <col min="14095" max="14095" width="10.1796875" style="1" customWidth="1"/>
    <col min="14096" max="14099" width="7.54296875" style="1" customWidth="1"/>
    <col min="14100" max="14100" width="11.453125" style="1"/>
    <col min="14101" max="14102" width="12.7265625" style="1" bestFit="1" customWidth="1"/>
    <col min="14103" max="14103" width="11.54296875" style="1" bestFit="1" customWidth="1"/>
    <col min="14104" max="14336" width="11.453125" style="1"/>
    <col min="14337" max="14337" width="1.54296875" style="1" customWidth="1"/>
    <col min="14338" max="14338" width="15" style="1" customWidth="1"/>
    <col min="14339" max="14339" width="19.54296875" style="1" customWidth="1"/>
    <col min="14340" max="14340" width="19.7265625" style="1" customWidth="1"/>
    <col min="14341" max="14341" width="18.81640625" style="1" customWidth="1"/>
    <col min="14342" max="14342" width="16.7265625" style="1" customWidth="1"/>
    <col min="14343" max="14343" width="20.81640625" style="1" customWidth="1"/>
    <col min="14344" max="14344" width="12.26953125" style="1" customWidth="1"/>
    <col min="14345" max="14345" width="11.81640625" style="1" customWidth="1"/>
    <col min="14346" max="14346" width="9.7265625" style="1" customWidth="1"/>
    <col min="14347" max="14350" width="7.54296875" style="1" customWidth="1"/>
    <col min="14351" max="14351" width="10.1796875" style="1" customWidth="1"/>
    <col min="14352" max="14355" width="7.54296875" style="1" customWidth="1"/>
    <col min="14356" max="14356" width="11.453125" style="1"/>
    <col min="14357" max="14358" width="12.7265625" style="1" bestFit="1" customWidth="1"/>
    <col min="14359" max="14359" width="11.54296875" style="1" bestFit="1" customWidth="1"/>
    <col min="14360" max="14592" width="11.453125" style="1"/>
    <col min="14593" max="14593" width="1.54296875" style="1" customWidth="1"/>
    <col min="14594" max="14594" width="15" style="1" customWidth="1"/>
    <col min="14595" max="14595" width="19.54296875" style="1" customWidth="1"/>
    <col min="14596" max="14596" width="19.7265625" style="1" customWidth="1"/>
    <col min="14597" max="14597" width="18.81640625" style="1" customWidth="1"/>
    <col min="14598" max="14598" width="16.7265625" style="1" customWidth="1"/>
    <col min="14599" max="14599" width="20.81640625" style="1" customWidth="1"/>
    <col min="14600" max="14600" width="12.26953125" style="1" customWidth="1"/>
    <col min="14601" max="14601" width="11.81640625" style="1" customWidth="1"/>
    <col min="14602" max="14602" width="9.7265625" style="1" customWidth="1"/>
    <col min="14603" max="14606" width="7.54296875" style="1" customWidth="1"/>
    <col min="14607" max="14607" width="10.1796875" style="1" customWidth="1"/>
    <col min="14608" max="14611" width="7.54296875" style="1" customWidth="1"/>
    <col min="14612" max="14612" width="11.453125" style="1"/>
    <col min="14613" max="14614" width="12.7265625" style="1" bestFit="1" customWidth="1"/>
    <col min="14615" max="14615" width="11.54296875" style="1" bestFit="1" customWidth="1"/>
    <col min="14616" max="14848" width="11.453125" style="1"/>
    <col min="14849" max="14849" width="1.54296875" style="1" customWidth="1"/>
    <col min="14850" max="14850" width="15" style="1" customWidth="1"/>
    <col min="14851" max="14851" width="19.54296875" style="1" customWidth="1"/>
    <col min="14852" max="14852" width="19.7265625" style="1" customWidth="1"/>
    <col min="14853" max="14853" width="18.81640625" style="1" customWidth="1"/>
    <col min="14854" max="14854" width="16.7265625" style="1" customWidth="1"/>
    <col min="14855" max="14855" width="20.81640625" style="1" customWidth="1"/>
    <col min="14856" max="14856" width="12.26953125" style="1" customWidth="1"/>
    <col min="14857" max="14857" width="11.81640625" style="1" customWidth="1"/>
    <col min="14858" max="14858" width="9.7265625" style="1" customWidth="1"/>
    <col min="14859" max="14862" width="7.54296875" style="1" customWidth="1"/>
    <col min="14863" max="14863" width="10.1796875" style="1" customWidth="1"/>
    <col min="14864" max="14867" width="7.54296875" style="1" customWidth="1"/>
    <col min="14868" max="14868" width="11.453125" style="1"/>
    <col min="14869" max="14870" width="12.7265625" style="1" bestFit="1" customWidth="1"/>
    <col min="14871" max="14871" width="11.54296875" style="1" bestFit="1" customWidth="1"/>
    <col min="14872" max="15104" width="11.453125" style="1"/>
    <col min="15105" max="15105" width="1.54296875" style="1" customWidth="1"/>
    <col min="15106" max="15106" width="15" style="1" customWidth="1"/>
    <col min="15107" max="15107" width="19.54296875" style="1" customWidth="1"/>
    <col min="15108" max="15108" width="19.7265625" style="1" customWidth="1"/>
    <col min="15109" max="15109" width="18.81640625" style="1" customWidth="1"/>
    <col min="15110" max="15110" width="16.7265625" style="1" customWidth="1"/>
    <col min="15111" max="15111" width="20.81640625" style="1" customWidth="1"/>
    <col min="15112" max="15112" width="12.26953125" style="1" customWidth="1"/>
    <col min="15113" max="15113" width="11.81640625" style="1" customWidth="1"/>
    <col min="15114" max="15114" width="9.7265625" style="1" customWidth="1"/>
    <col min="15115" max="15118" width="7.54296875" style="1" customWidth="1"/>
    <col min="15119" max="15119" width="10.1796875" style="1" customWidth="1"/>
    <col min="15120" max="15123" width="7.54296875" style="1" customWidth="1"/>
    <col min="15124" max="15124" width="11.453125" style="1"/>
    <col min="15125" max="15126" width="12.7265625" style="1" bestFit="1" customWidth="1"/>
    <col min="15127" max="15127" width="11.54296875" style="1" bestFit="1" customWidth="1"/>
    <col min="15128" max="15360" width="11.453125" style="1"/>
    <col min="15361" max="15361" width="1.54296875" style="1" customWidth="1"/>
    <col min="15362" max="15362" width="15" style="1" customWidth="1"/>
    <col min="15363" max="15363" width="19.54296875" style="1" customWidth="1"/>
    <col min="15364" max="15364" width="19.7265625" style="1" customWidth="1"/>
    <col min="15365" max="15365" width="18.81640625" style="1" customWidth="1"/>
    <col min="15366" max="15366" width="16.7265625" style="1" customWidth="1"/>
    <col min="15367" max="15367" width="20.81640625" style="1" customWidth="1"/>
    <col min="15368" max="15368" width="12.26953125" style="1" customWidth="1"/>
    <col min="15369" max="15369" width="11.81640625" style="1" customWidth="1"/>
    <col min="15370" max="15370" width="9.7265625" style="1" customWidth="1"/>
    <col min="15371" max="15374" width="7.54296875" style="1" customWidth="1"/>
    <col min="15375" max="15375" width="10.1796875" style="1" customWidth="1"/>
    <col min="15376" max="15379" width="7.54296875" style="1" customWidth="1"/>
    <col min="15380" max="15380" width="11.453125" style="1"/>
    <col min="15381" max="15382" width="12.7265625" style="1" bestFit="1" customWidth="1"/>
    <col min="15383" max="15383" width="11.54296875" style="1" bestFit="1" customWidth="1"/>
    <col min="15384" max="15616" width="11.453125" style="1"/>
    <col min="15617" max="15617" width="1.54296875" style="1" customWidth="1"/>
    <col min="15618" max="15618" width="15" style="1" customWidth="1"/>
    <col min="15619" max="15619" width="19.54296875" style="1" customWidth="1"/>
    <col min="15620" max="15620" width="19.7265625" style="1" customWidth="1"/>
    <col min="15621" max="15621" width="18.81640625" style="1" customWidth="1"/>
    <col min="15622" max="15622" width="16.7265625" style="1" customWidth="1"/>
    <col min="15623" max="15623" width="20.81640625" style="1" customWidth="1"/>
    <col min="15624" max="15624" width="12.26953125" style="1" customWidth="1"/>
    <col min="15625" max="15625" width="11.81640625" style="1" customWidth="1"/>
    <col min="15626" max="15626" width="9.7265625" style="1" customWidth="1"/>
    <col min="15627" max="15630" width="7.54296875" style="1" customWidth="1"/>
    <col min="15631" max="15631" width="10.1796875" style="1" customWidth="1"/>
    <col min="15632" max="15635" width="7.54296875" style="1" customWidth="1"/>
    <col min="15636" max="15636" width="11.453125" style="1"/>
    <col min="15637" max="15638" width="12.7265625" style="1" bestFit="1" customWidth="1"/>
    <col min="15639" max="15639" width="11.54296875" style="1" bestFit="1" customWidth="1"/>
    <col min="15640" max="15872" width="11.453125" style="1"/>
    <col min="15873" max="15873" width="1.54296875" style="1" customWidth="1"/>
    <col min="15874" max="15874" width="15" style="1" customWidth="1"/>
    <col min="15875" max="15875" width="19.54296875" style="1" customWidth="1"/>
    <col min="15876" max="15876" width="19.7265625" style="1" customWidth="1"/>
    <col min="15877" max="15877" width="18.81640625" style="1" customWidth="1"/>
    <col min="15878" max="15878" width="16.7265625" style="1" customWidth="1"/>
    <col min="15879" max="15879" width="20.81640625" style="1" customWidth="1"/>
    <col min="15880" max="15880" width="12.26953125" style="1" customWidth="1"/>
    <col min="15881" max="15881" width="11.81640625" style="1" customWidth="1"/>
    <col min="15882" max="15882" width="9.7265625" style="1" customWidth="1"/>
    <col min="15883" max="15886" width="7.54296875" style="1" customWidth="1"/>
    <col min="15887" max="15887" width="10.1796875" style="1" customWidth="1"/>
    <col min="15888" max="15891" width="7.54296875" style="1" customWidth="1"/>
    <col min="15892" max="15892" width="11.453125" style="1"/>
    <col min="15893" max="15894" width="12.7265625" style="1" bestFit="1" customWidth="1"/>
    <col min="15895" max="15895" width="11.54296875" style="1" bestFit="1" customWidth="1"/>
    <col min="15896" max="16128" width="11.453125" style="1"/>
    <col min="16129" max="16129" width="1.54296875" style="1" customWidth="1"/>
    <col min="16130" max="16130" width="15" style="1" customWidth="1"/>
    <col min="16131" max="16131" width="19.54296875" style="1" customWidth="1"/>
    <col min="16132" max="16132" width="19.7265625" style="1" customWidth="1"/>
    <col min="16133" max="16133" width="18.81640625" style="1" customWidth="1"/>
    <col min="16134" max="16134" width="16.7265625" style="1" customWidth="1"/>
    <col min="16135" max="16135" width="20.81640625" style="1" customWidth="1"/>
    <col min="16136" max="16136" width="12.26953125" style="1" customWidth="1"/>
    <col min="16137" max="16137" width="11.81640625" style="1" customWidth="1"/>
    <col min="16138" max="16138" width="9.7265625" style="1" customWidth="1"/>
    <col min="16139" max="16142" width="7.54296875" style="1" customWidth="1"/>
    <col min="16143" max="16143" width="10.1796875" style="1" customWidth="1"/>
    <col min="16144" max="16147" width="7.54296875" style="1" customWidth="1"/>
    <col min="16148" max="16148" width="11.453125" style="1"/>
    <col min="16149" max="16150" width="12.7265625" style="1" bestFit="1" customWidth="1"/>
    <col min="16151" max="16151" width="11.54296875" style="1" bestFit="1" customWidth="1"/>
    <col min="16152" max="16384" width="11.453125" style="1"/>
  </cols>
  <sheetData>
    <row r="1" spans="2:18" ht="6.75" customHeight="1" x14ac:dyDescent="0.3"/>
    <row r="2" spans="2:18" ht="15.5" x14ac:dyDescent="0.35">
      <c r="B2" s="49" t="s">
        <v>57</v>
      </c>
    </row>
    <row r="3" spans="2:18" ht="45.75" customHeight="1" x14ac:dyDescent="0.3">
      <c r="B3" s="149" t="s">
        <v>56</v>
      </c>
      <c r="C3" s="149"/>
      <c r="D3" s="149"/>
      <c r="E3" s="149"/>
      <c r="F3" s="149"/>
      <c r="G3" s="149"/>
      <c r="H3" s="149"/>
    </row>
    <row r="4" spans="2:18" ht="6.75" customHeight="1" x14ac:dyDescent="0.3">
      <c r="B4" s="104"/>
      <c r="C4" s="104"/>
      <c r="D4" s="104"/>
      <c r="E4" s="104"/>
      <c r="F4" s="104"/>
      <c r="G4" s="104"/>
      <c r="H4" s="104"/>
    </row>
    <row r="5" spans="2:18" ht="34.5" customHeight="1" x14ac:dyDescent="0.3">
      <c r="B5" s="155" t="s">
        <v>65</v>
      </c>
      <c r="C5" s="156"/>
      <c r="D5" s="156"/>
      <c r="E5" s="156"/>
      <c r="F5" s="156"/>
      <c r="G5" s="156"/>
      <c r="H5" s="157"/>
    </row>
    <row r="6" spans="2:18" s="75" customFormat="1" ht="14.5" x14ac:dyDescent="0.35">
      <c r="B6" s="106" t="s">
        <v>64</v>
      </c>
      <c r="C6" s="107"/>
      <c r="D6" s="107"/>
      <c r="E6" s="107"/>
      <c r="F6" s="107"/>
      <c r="G6" s="107"/>
      <c r="H6" s="108"/>
      <c r="M6" s="109"/>
      <c r="N6" s="109"/>
      <c r="O6" s="109"/>
      <c r="P6" s="109"/>
      <c r="Q6" s="109"/>
    </row>
    <row r="7" spans="2:18" ht="9.75" customHeight="1" x14ac:dyDescent="0.35">
      <c r="B7" s="105"/>
    </row>
    <row r="8" spans="2:18" ht="14.5" x14ac:dyDescent="0.35">
      <c r="B8" s="18" t="s">
        <v>62</v>
      </c>
      <c r="C8" s="52"/>
      <c r="D8" s="53"/>
      <c r="E8" s="54"/>
      <c r="F8" s="55"/>
    </row>
    <row r="9" spans="2:18" ht="13.5" customHeight="1" thickBot="1" x14ac:dyDescent="0.35"/>
    <row r="10" spans="2:18" ht="21" customHeight="1" thickBot="1" x14ac:dyDescent="0.35">
      <c r="B10" s="138" t="s">
        <v>71</v>
      </c>
      <c r="C10" s="139"/>
      <c r="D10" s="139"/>
      <c r="E10" s="139"/>
      <c r="F10" s="139"/>
      <c r="G10" s="139"/>
      <c r="H10" s="140"/>
      <c r="R10" s="56"/>
    </row>
    <row r="11" spans="2:18" ht="21" customHeight="1" thickBot="1" x14ac:dyDescent="0.35">
      <c r="B11" s="77"/>
      <c r="C11" s="89"/>
      <c r="D11" s="150" t="s">
        <v>73</v>
      </c>
      <c r="E11" s="151"/>
      <c r="F11" s="57"/>
      <c r="G11" s="58"/>
      <c r="H11" s="59"/>
      <c r="I11" s="60"/>
      <c r="K11" s="60"/>
      <c r="L11" s="60"/>
    </row>
    <row r="12" spans="2:18" x14ac:dyDescent="0.3">
      <c r="B12" s="77"/>
      <c r="C12" s="78"/>
      <c r="D12" s="152" t="s">
        <v>8</v>
      </c>
      <c r="E12" s="152" t="s">
        <v>9</v>
      </c>
      <c r="F12" s="152" t="s">
        <v>0</v>
      </c>
      <c r="G12" s="75"/>
      <c r="H12" s="76"/>
      <c r="I12" s="60"/>
      <c r="K12" s="60"/>
      <c r="L12" s="60"/>
    </row>
    <row r="13" spans="2:18" x14ac:dyDescent="0.3">
      <c r="B13" s="77"/>
      <c r="C13" s="78"/>
      <c r="D13" s="153"/>
      <c r="E13" s="153"/>
      <c r="F13" s="153"/>
      <c r="G13" s="75"/>
      <c r="H13" s="76"/>
      <c r="I13" s="60"/>
    </row>
    <row r="14" spans="2:18" ht="13.5" thickBot="1" x14ac:dyDescent="0.35">
      <c r="B14" s="77"/>
      <c r="C14" s="78"/>
      <c r="D14" s="154"/>
      <c r="E14" s="154"/>
      <c r="F14" s="154"/>
      <c r="G14" s="79" t="s">
        <v>50</v>
      </c>
      <c r="H14" s="76"/>
      <c r="I14" s="60"/>
    </row>
    <row r="15" spans="2:18" ht="12.75" customHeight="1" x14ac:dyDescent="0.3">
      <c r="B15" s="158" t="s">
        <v>72</v>
      </c>
      <c r="C15" s="161" t="s">
        <v>58</v>
      </c>
      <c r="D15" s="141"/>
      <c r="E15" s="80"/>
      <c r="F15" s="70">
        <f>D15+E15</f>
        <v>0</v>
      </c>
      <c r="G15" s="81" t="s">
        <v>2</v>
      </c>
      <c r="H15" s="163" t="s">
        <v>12</v>
      </c>
      <c r="I15" s="60"/>
    </row>
    <row r="16" spans="2:18" ht="36.5" thickBot="1" x14ac:dyDescent="0.35">
      <c r="B16" s="159"/>
      <c r="C16" s="162"/>
      <c r="D16" s="142" t="s">
        <v>3</v>
      </c>
      <c r="E16" s="82" t="s">
        <v>4</v>
      </c>
      <c r="F16" s="71" t="s">
        <v>59</v>
      </c>
      <c r="G16" s="83" t="e">
        <f>D15/F15</f>
        <v>#DIV/0!</v>
      </c>
      <c r="H16" s="164"/>
      <c r="I16" s="60"/>
    </row>
    <row r="17" spans="2:17" ht="12.75" customHeight="1" x14ac:dyDescent="0.3">
      <c r="B17" s="159"/>
      <c r="C17" s="161" t="s">
        <v>60</v>
      </c>
      <c r="D17" s="84"/>
      <c r="E17" s="143"/>
      <c r="F17" s="70">
        <f>D17+E17</f>
        <v>0</v>
      </c>
      <c r="G17" s="81" t="s">
        <v>5</v>
      </c>
      <c r="H17" s="163" t="s">
        <v>13</v>
      </c>
      <c r="I17" s="60"/>
    </row>
    <row r="18" spans="2:17" ht="38.25" customHeight="1" thickBot="1" x14ac:dyDescent="0.35">
      <c r="B18" s="160"/>
      <c r="C18" s="162"/>
      <c r="D18" s="85" t="s">
        <v>6</v>
      </c>
      <c r="E18" s="144" t="s">
        <v>7</v>
      </c>
      <c r="F18" s="71" t="s">
        <v>61</v>
      </c>
      <c r="G18" s="86" t="e">
        <f>E17/F17</f>
        <v>#DIV/0!</v>
      </c>
      <c r="H18" s="164"/>
      <c r="I18" s="60"/>
    </row>
    <row r="19" spans="2:17" x14ac:dyDescent="0.3">
      <c r="B19" s="77"/>
      <c r="C19" s="161" t="s">
        <v>0</v>
      </c>
      <c r="D19" s="70">
        <f>D15+D17</f>
        <v>0</v>
      </c>
      <c r="E19" s="87">
        <f>E15+E17</f>
        <v>0</v>
      </c>
      <c r="F19" s="165">
        <f>F15+F17</f>
        <v>0</v>
      </c>
      <c r="H19" s="3"/>
      <c r="I19" s="60"/>
    </row>
    <row r="20" spans="2:17" ht="13.5" thickBot="1" x14ac:dyDescent="0.35">
      <c r="B20" s="77"/>
      <c r="C20" s="162"/>
      <c r="D20" s="70" t="s">
        <v>8</v>
      </c>
      <c r="E20" s="87" t="s">
        <v>9</v>
      </c>
      <c r="F20" s="166"/>
      <c r="H20" s="3"/>
      <c r="I20" s="60"/>
    </row>
    <row r="21" spans="2:17" ht="14.25" customHeight="1" x14ac:dyDescent="0.3">
      <c r="B21" s="77"/>
      <c r="C21" s="75"/>
      <c r="D21" s="88" t="s">
        <v>14</v>
      </c>
      <c r="E21" s="88" t="s">
        <v>15</v>
      </c>
      <c r="G21" s="61"/>
      <c r="H21" s="3"/>
      <c r="I21" s="60"/>
    </row>
    <row r="22" spans="2:17" ht="16.5" customHeight="1" x14ac:dyDescent="0.3">
      <c r="B22" s="77"/>
      <c r="C22" s="75"/>
      <c r="D22" s="62" t="e">
        <f>D15/D19</f>
        <v>#DIV/0!</v>
      </c>
      <c r="E22" s="62" t="e">
        <f>E17/E19</f>
        <v>#DIV/0!</v>
      </c>
      <c r="G22" s="63"/>
      <c r="H22" s="64"/>
      <c r="I22" s="60"/>
    </row>
    <row r="23" spans="2:17" ht="13.5" thickBot="1" x14ac:dyDescent="0.35">
      <c r="B23" s="2"/>
      <c r="D23" s="6" t="s">
        <v>16</v>
      </c>
      <c r="E23" s="6" t="s">
        <v>17</v>
      </c>
      <c r="F23" s="65"/>
      <c r="G23" s="65"/>
      <c r="H23" s="3"/>
      <c r="I23" s="60"/>
    </row>
    <row r="24" spans="2:17" ht="5.15" customHeight="1" thickBot="1" x14ac:dyDescent="0.35">
      <c r="B24" s="2"/>
      <c r="D24" s="7"/>
      <c r="E24" s="7"/>
      <c r="H24" s="3"/>
      <c r="I24" s="60"/>
    </row>
    <row r="25" spans="2:17" ht="18.75" customHeight="1" thickBot="1" x14ac:dyDescent="0.35">
      <c r="B25" s="4"/>
      <c r="C25" s="8" t="s">
        <v>49</v>
      </c>
      <c r="D25" s="113" t="e">
        <f>IF(E22=1,"Infinito",(D22/(1-E22)))</f>
        <v>#DIV/0!</v>
      </c>
      <c r="E25" s="66" t="e">
        <f>(1-D22)/E22</f>
        <v>#DIV/0!</v>
      </c>
      <c r="F25" s="9" t="s">
        <v>18</v>
      </c>
      <c r="G25" s="10"/>
      <c r="H25" s="5"/>
      <c r="I25" s="60"/>
    </row>
    <row r="26" spans="2:17" hidden="1" x14ac:dyDescent="0.3">
      <c r="C26" s="12"/>
      <c r="D26" s="25"/>
      <c r="E26" s="26"/>
      <c r="F26" s="14"/>
      <c r="K26" s="27"/>
      <c r="L26" s="27"/>
      <c r="M26" s="27"/>
      <c r="N26" s="1"/>
      <c r="O26" s="1"/>
      <c r="P26" s="1"/>
      <c r="Q26" s="1"/>
    </row>
    <row r="27" spans="2:17" hidden="1" x14ac:dyDescent="0.3">
      <c r="B27" s="137" t="s">
        <v>29</v>
      </c>
      <c r="C27" s="28"/>
      <c r="D27" s="29"/>
      <c r="E27" s="29"/>
      <c r="F27" s="30"/>
      <c r="G27" s="30"/>
      <c r="I27" s="13"/>
      <c r="J27" s="32"/>
      <c r="K27" s="32"/>
      <c r="M27" s="1"/>
      <c r="N27" s="1"/>
      <c r="P27" s="1"/>
      <c r="Q27" s="1"/>
    </row>
    <row r="28" spans="2:17" hidden="1" x14ac:dyDescent="0.3">
      <c r="B28" s="137" t="s">
        <v>30</v>
      </c>
      <c r="C28" s="28"/>
      <c r="D28" s="13"/>
      <c r="E28" s="13"/>
      <c r="F28" s="28"/>
      <c r="G28" s="28"/>
      <c r="I28" s="13"/>
      <c r="J28" s="33"/>
      <c r="K28" s="33"/>
      <c r="L28" s="33"/>
      <c r="M28" s="1"/>
      <c r="N28" s="1"/>
      <c r="P28" s="1"/>
      <c r="Q28" s="1"/>
    </row>
    <row r="29" spans="2:17" hidden="1" x14ac:dyDescent="0.3">
      <c r="B29" s="34" t="s">
        <v>31</v>
      </c>
      <c r="C29" s="35" t="s">
        <v>32</v>
      </c>
      <c r="E29" s="35" t="s">
        <v>33</v>
      </c>
      <c r="F29" s="35"/>
      <c r="G29" s="35" t="s">
        <v>34</v>
      </c>
      <c r="H29" s="35" t="s">
        <v>35</v>
      </c>
      <c r="J29" s="33"/>
      <c r="K29" s="33"/>
      <c r="L29" s="33"/>
      <c r="M29" s="1"/>
      <c r="N29" s="1"/>
      <c r="P29" s="1"/>
      <c r="Q29" s="1"/>
    </row>
    <row r="30" spans="2:17" ht="39" hidden="1" x14ac:dyDescent="0.3">
      <c r="B30" s="134" t="s">
        <v>66</v>
      </c>
      <c r="C30" s="134" t="s">
        <v>36</v>
      </c>
      <c r="D30" s="134" t="s">
        <v>37</v>
      </c>
      <c r="E30" s="134" t="s">
        <v>32</v>
      </c>
      <c r="F30" s="134" t="s">
        <v>70</v>
      </c>
      <c r="G30" s="44" t="s">
        <v>34</v>
      </c>
      <c r="H30" s="135" t="s">
        <v>38</v>
      </c>
      <c r="I30" s="17"/>
      <c r="J30" s="136" t="s">
        <v>67</v>
      </c>
      <c r="K30" s="136" t="s">
        <v>39</v>
      </c>
      <c r="L30" s="136" t="s">
        <v>40</v>
      </c>
      <c r="M30" s="1"/>
      <c r="N30" s="1"/>
      <c r="P30" s="1"/>
      <c r="Q30" s="1"/>
    </row>
    <row r="31" spans="2:17" hidden="1" x14ac:dyDescent="0.3">
      <c r="B31" s="127">
        <f>D15</f>
        <v>0</v>
      </c>
      <c r="C31" s="127">
        <f>D19</f>
        <v>0</v>
      </c>
      <c r="D31" s="128" t="e">
        <f>B31/C31</f>
        <v>#DIV/0!</v>
      </c>
      <c r="E31" s="128">
        <f>2*B31+H31^2</f>
        <v>3.8414588206941245</v>
      </c>
      <c r="F31" s="128" t="e">
        <f>H31*SQRT((H31^2)+(4*B31*(1-D31)))</f>
        <v>#DIV/0!</v>
      </c>
      <c r="G31" s="129">
        <f>2*(C31+H31^2)</f>
        <v>7.682917641388249</v>
      </c>
      <c r="H31" s="130">
        <f>-NORMSINV(2.5/100)</f>
        <v>1.9599639845400538</v>
      </c>
      <c r="I31" s="131" t="s">
        <v>68</v>
      </c>
      <c r="J31" s="132" t="e">
        <f>D31</f>
        <v>#DIV/0!</v>
      </c>
      <c r="K31" s="132" t="e">
        <f>(E31-F31)/G31</f>
        <v>#DIV/0!</v>
      </c>
      <c r="L31" s="132" t="e">
        <f>(E31+F31)/G31</f>
        <v>#DIV/0!</v>
      </c>
      <c r="N31" s="1"/>
      <c r="P31" s="1"/>
      <c r="Q31" s="1"/>
    </row>
    <row r="32" spans="2:17" hidden="1" x14ac:dyDescent="0.3">
      <c r="B32" s="127">
        <f>E17</f>
        <v>0</v>
      </c>
      <c r="C32" s="127">
        <f>E19</f>
        <v>0</v>
      </c>
      <c r="D32" s="128" t="e">
        <f>B32/C32</f>
        <v>#DIV/0!</v>
      </c>
      <c r="E32" s="128">
        <f>2*B32+H32^2</f>
        <v>3.8414588206941245</v>
      </c>
      <c r="F32" s="128" t="e">
        <f>H32*SQRT((H32^2)+(4*B32*(1-D32)))</f>
        <v>#DIV/0!</v>
      </c>
      <c r="G32" s="129">
        <f>2*(C32+H32^2)</f>
        <v>7.682917641388249</v>
      </c>
      <c r="H32" s="130">
        <f>-NORMSINV(2.5/100)</f>
        <v>1.9599639845400538</v>
      </c>
      <c r="I32" s="131" t="s">
        <v>69</v>
      </c>
      <c r="J32" s="132" t="e">
        <f>D32</f>
        <v>#DIV/0!</v>
      </c>
      <c r="K32" s="132" t="e">
        <f>(E32-F32)/G32</f>
        <v>#DIV/0!</v>
      </c>
      <c r="L32" s="132" t="e">
        <f>(E32+F32)/G32</f>
        <v>#DIV/0!</v>
      </c>
      <c r="N32" s="1"/>
      <c r="P32" s="1"/>
      <c r="Q32" s="1"/>
    </row>
    <row r="33" spans="2:17" hidden="1" x14ac:dyDescent="0.3">
      <c r="B33" s="127">
        <f>D15</f>
        <v>0</v>
      </c>
      <c r="C33" s="133">
        <f>F15</f>
        <v>0</v>
      </c>
      <c r="D33" s="128" t="e">
        <f>B33/C33</f>
        <v>#DIV/0!</v>
      </c>
      <c r="E33" s="128">
        <f>2*B33+H33^2</f>
        <v>3.8414588206941245</v>
      </c>
      <c r="F33" s="128" t="e">
        <f>H33*SQRT((H33^2)+(4*B33*(1-D33)))</f>
        <v>#DIV/0!</v>
      </c>
      <c r="G33" s="129">
        <f>2*(C33+H33^2)</f>
        <v>7.682917641388249</v>
      </c>
      <c r="H33" s="130">
        <f>-NORMSINV(2.5/100)</f>
        <v>1.9599639845400538</v>
      </c>
      <c r="I33" s="131" t="s">
        <v>19</v>
      </c>
      <c r="J33" s="132" t="e">
        <f>D33</f>
        <v>#DIV/0!</v>
      </c>
      <c r="K33" s="132" t="e">
        <f>(E33-F33)/G33</f>
        <v>#DIV/0!</v>
      </c>
      <c r="L33" s="132" t="e">
        <f>(E33+F33)/G33</f>
        <v>#DIV/0!</v>
      </c>
      <c r="N33" s="1"/>
      <c r="P33" s="1"/>
      <c r="Q33" s="1"/>
    </row>
    <row r="34" spans="2:17" hidden="1" x14ac:dyDescent="0.3">
      <c r="B34" s="127">
        <f>E17</f>
        <v>0</v>
      </c>
      <c r="C34" s="133">
        <f>F17</f>
        <v>0</v>
      </c>
      <c r="D34" s="128" t="e">
        <f>B34/C34</f>
        <v>#DIV/0!</v>
      </c>
      <c r="E34" s="128">
        <f>2*B34+H34^2</f>
        <v>3.8414588206941245</v>
      </c>
      <c r="F34" s="128" t="e">
        <f>H34*SQRT((H34^2)+(4*B34*(1-D34)))</f>
        <v>#DIV/0!</v>
      </c>
      <c r="G34" s="129">
        <f>2*(C34+H34^2)</f>
        <v>7.682917641388249</v>
      </c>
      <c r="H34" s="130">
        <f>-NORMSINV(2.5/100)</f>
        <v>1.9599639845400538</v>
      </c>
      <c r="I34" s="131" t="s">
        <v>20</v>
      </c>
      <c r="J34" s="132" t="e">
        <f>D34</f>
        <v>#DIV/0!</v>
      </c>
      <c r="K34" s="132" t="e">
        <f>(E34-F34)/G34</f>
        <v>#DIV/0!</v>
      </c>
      <c r="L34" s="132" t="e">
        <f>(E34+F34)/G34</f>
        <v>#DIV/0!</v>
      </c>
      <c r="N34" s="1"/>
      <c r="P34" s="1"/>
      <c r="Q34" s="1"/>
    </row>
    <row r="35" spans="2:17" hidden="1" x14ac:dyDescent="0.3">
      <c r="C35" s="28"/>
      <c r="D35" s="28"/>
      <c r="E35" s="29"/>
      <c r="F35" s="29"/>
      <c r="G35" s="30"/>
      <c r="H35" s="30"/>
      <c r="J35" s="13"/>
      <c r="K35" s="32"/>
      <c r="L35" s="32"/>
      <c r="M35" s="1"/>
      <c r="N35" s="1"/>
      <c r="O35" s="1"/>
      <c r="P35" s="1"/>
      <c r="Q35" s="1"/>
    </row>
    <row r="36" spans="2:17" hidden="1" x14ac:dyDescent="0.3">
      <c r="B36" s="114" t="s">
        <v>41</v>
      </c>
      <c r="C36" s="115"/>
      <c r="D36" s="116" t="e">
        <f>ROUND(J33,3)*100&amp;B39</f>
        <v>#DIV/0!</v>
      </c>
      <c r="E36" s="117" t="e">
        <f>ROUND(J34,3)*100&amp;B39</f>
        <v>#DIV/0!</v>
      </c>
      <c r="F36" s="117" t="e">
        <f>ROUND(J31,3)*100&amp;B39</f>
        <v>#DIV/0!</v>
      </c>
      <c r="G36" s="117" t="e">
        <f>ROUND(J32,3)*100&amp;B39</f>
        <v>#DIV/0!</v>
      </c>
      <c r="H36" s="118"/>
      <c r="J36" s="13"/>
      <c r="K36" s="32"/>
      <c r="L36" s="32"/>
      <c r="M36" s="1"/>
      <c r="N36" s="1"/>
      <c r="O36" s="1"/>
      <c r="P36" s="1"/>
      <c r="Q36" s="1"/>
    </row>
    <row r="37" spans="2:17" hidden="1" x14ac:dyDescent="0.3">
      <c r="B37" s="119" t="s">
        <v>42</v>
      </c>
      <c r="C37" s="38"/>
      <c r="D37" s="36" t="e">
        <f>ROUND(K33,3)*100&amp;B39</f>
        <v>#DIV/0!</v>
      </c>
      <c r="E37" s="37" t="e">
        <f>ROUND(K34,3)*100&amp;B39</f>
        <v>#DIV/0!</v>
      </c>
      <c r="F37" s="37" t="e">
        <f>ROUND(K31,3)*100&amp;B39</f>
        <v>#DIV/0!</v>
      </c>
      <c r="G37" s="37" t="e">
        <f>ROUND(K32,3)*100&amp;B39</f>
        <v>#DIV/0!</v>
      </c>
      <c r="H37" s="120"/>
      <c r="J37" s="13"/>
      <c r="K37" s="32"/>
      <c r="L37" s="32"/>
      <c r="M37" s="1"/>
      <c r="N37" s="1"/>
      <c r="O37" s="1"/>
      <c r="P37" s="1"/>
      <c r="Q37" s="1"/>
    </row>
    <row r="38" spans="2:17" hidden="1" x14ac:dyDescent="0.3">
      <c r="B38" s="119" t="s">
        <v>43</v>
      </c>
      <c r="C38" s="39" t="e">
        <f>ROUND((D19/F19),4)*100&amp;B39</f>
        <v>#DIV/0!</v>
      </c>
      <c r="D38" s="36" t="e">
        <f>ROUND(L33,3)*100&amp;B39</f>
        <v>#DIV/0!</v>
      </c>
      <c r="E38" s="37" t="e">
        <f>ROUND(L34,3)*100&amp;B39</f>
        <v>#DIV/0!</v>
      </c>
      <c r="F38" s="37" t="e">
        <f>ROUND(L31,3)*100&amp;B39</f>
        <v>#DIV/0!</v>
      </c>
      <c r="G38" s="37" t="e">
        <f>ROUND(L32,3)*100&amp;B39</f>
        <v>#DIV/0!</v>
      </c>
      <c r="H38" s="121" t="e">
        <f>D25</f>
        <v>#DIV/0!</v>
      </c>
      <c r="J38" s="13"/>
      <c r="K38" s="32"/>
      <c r="L38" s="32"/>
      <c r="M38" s="1"/>
      <c r="N38" s="1"/>
      <c r="O38" s="1"/>
      <c r="P38" s="1"/>
      <c r="Q38" s="1"/>
    </row>
    <row r="39" spans="2:17" hidden="1" x14ac:dyDescent="0.3">
      <c r="B39" s="119" t="s">
        <v>44</v>
      </c>
      <c r="C39" s="40" t="s">
        <v>45</v>
      </c>
      <c r="D39" s="40" t="s">
        <v>19</v>
      </c>
      <c r="E39" s="40" t="s">
        <v>20</v>
      </c>
      <c r="F39" s="40" t="s">
        <v>10</v>
      </c>
      <c r="G39" s="41" t="s">
        <v>11</v>
      </c>
      <c r="H39" s="43" t="s">
        <v>46</v>
      </c>
      <c r="J39" s="13"/>
      <c r="K39" s="32"/>
      <c r="L39" s="32"/>
      <c r="M39" s="1"/>
      <c r="N39" s="1"/>
      <c r="O39" s="1"/>
      <c r="P39" s="1"/>
      <c r="Q39" s="1"/>
    </row>
    <row r="40" spans="2:17" hidden="1" x14ac:dyDescent="0.3">
      <c r="B40" s="122" t="s">
        <v>1</v>
      </c>
      <c r="C40" s="42" t="e">
        <f>C38</f>
        <v>#DIV/0!</v>
      </c>
      <c r="D40" s="43" t="e">
        <f>CONCATENATE(D36," ",B36,D37," ",B40," ",D38,B38)</f>
        <v>#DIV/0!</v>
      </c>
      <c r="E40" s="43" t="e">
        <f>CONCATENATE(E36," ",B36,E37," ",B40," ",E38,B38)</f>
        <v>#DIV/0!</v>
      </c>
      <c r="F40" s="43" t="e">
        <f>CONCATENATE(F36," ",B36,F37," ",B40," ",F38,B38)</f>
        <v>#DIV/0!</v>
      </c>
      <c r="G40" s="43" t="e">
        <f>CONCATENATE(G36," ",B36,G37," ",B40," ",G38,B38)</f>
        <v>#DIV/0!</v>
      </c>
      <c r="H40" s="123" t="e">
        <f>H38</f>
        <v>#DIV/0!</v>
      </c>
      <c r="J40" s="13"/>
      <c r="K40" s="32"/>
      <c r="L40" s="32"/>
      <c r="M40" s="1"/>
      <c r="N40" s="1"/>
      <c r="O40" s="1"/>
      <c r="P40" s="1"/>
      <c r="Q40" s="1"/>
    </row>
    <row r="41" spans="2:17" hidden="1" x14ac:dyDescent="0.3">
      <c r="B41" s="124" t="s">
        <v>47</v>
      </c>
      <c r="C41" s="125"/>
      <c r="D41" s="125"/>
      <c r="E41" s="125"/>
      <c r="F41" s="125"/>
      <c r="G41" s="125"/>
      <c r="H41" s="126"/>
      <c r="J41" s="13"/>
      <c r="K41" s="32"/>
      <c r="L41" s="32"/>
      <c r="M41" s="1"/>
      <c r="N41" s="1"/>
      <c r="O41" s="1"/>
      <c r="P41" s="1"/>
      <c r="Q41" s="1"/>
    </row>
    <row r="42" spans="2:17" x14ac:dyDescent="0.3">
      <c r="J42" s="13"/>
      <c r="K42" s="32"/>
      <c r="L42" s="16"/>
      <c r="M42" s="16"/>
      <c r="N42" s="1"/>
      <c r="O42" s="1"/>
      <c r="P42" s="1"/>
      <c r="Q42" s="1"/>
    </row>
    <row r="43" spans="2:17" ht="16.5" customHeight="1" x14ac:dyDescent="0.3">
      <c r="B43" s="90" t="s">
        <v>48</v>
      </c>
      <c r="C43" s="90" t="s">
        <v>51</v>
      </c>
      <c r="D43" s="91" t="s">
        <v>52</v>
      </c>
      <c r="E43" s="91" t="s">
        <v>53</v>
      </c>
      <c r="F43" s="91" t="s">
        <v>54</v>
      </c>
      <c r="G43" s="91" t="s">
        <v>55</v>
      </c>
      <c r="I43" s="31"/>
      <c r="J43" s="13"/>
      <c r="K43" s="32"/>
      <c r="L43" s="32"/>
      <c r="M43" s="1"/>
      <c r="N43" s="1"/>
      <c r="O43" s="1"/>
      <c r="P43" s="1"/>
      <c r="Q43" s="1"/>
    </row>
    <row r="44" spans="2:17" ht="18.75" customHeight="1" x14ac:dyDescent="0.3">
      <c r="B44" s="112" t="e">
        <f>D19/F19</f>
        <v>#DIV/0!</v>
      </c>
      <c r="C44" s="44" t="e">
        <f t="shared" ref="C44:G44" si="0">D40</f>
        <v>#DIV/0!</v>
      </c>
      <c r="D44" s="44" t="e">
        <f t="shared" si="0"/>
        <v>#DIV/0!</v>
      </c>
      <c r="E44" s="44" t="e">
        <f t="shared" si="0"/>
        <v>#DIV/0!</v>
      </c>
      <c r="F44" s="44" t="e">
        <f t="shared" si="0"/>
        <v>#DIV/0!</v>
      </c>
      <c r="G44" s="45" t="e">
        <f t="shared" si="0"/>
        <v>#DIV/0!</v>
      </c>
      <c r="I44" s="31"/>
      <c r="J44" s="13"/>
      <c r="K44" s="32"/>
      <c r="L44" s="32"/>
      <c r="M44" s="1"/>
      <c r="N44" s="1"/>
      <c r="O44" s="1"/>
      <c r="P44" s="1"/>
      <c r="Q44" s="1"/>
    </row>
    <row r="45" spans="2:17" ht="9.75" customHeight="1" x14ac:dyDescent="0.3">
      <c r="C45" s="12"/>
      <c r="D45" s="67"/>
      <c r="E45" s="13"/>
      <c r="F45" s="14"/>
      <c r="I45" s="68"/>
      <c r="J45" s="15"/>
      <c r="K45" s="16"/>
      <c r="L45" s="16"/>
    </row>
    <row r="49" spans="2:12" ht="14.5" x14ac:dyDescent="0.35">
      <c r="B49" s="18" t="s">
        <v>62</v>
      </c>
    </row>
    <row r="50" spans="2:12" ht="13.5" thickBot="1" x14ac:dyDescent="0.35"/>
    <row r="51" spans="2:12" ht="24" customHeight="1" thickBot="1" x14ac:dyDescent="0.35">
      <c r="B51" s="138" t="s">
        <v>71</v>
      </c>
      <c r="C51" s="139"/>
      <c r="D51" s="139"/>
      <c r="E51" s="139"/>
      <c r="F51" s="139"/>
      <c r="G51" s="139"/>
      <c r="H51" s="140"/>
    </row>
    <row r="52" spans="2:12" ht="22.5" customHeight="1" thickBot="1" x14ac:dyDescent="0.35">
      <c r="B52" s="77"/>
      <c r="C52" s="89"/>
      <c r="D52" s="150" t="s">
        <v>73</v>
      </c>
      <c r="E52" s="151"/>
      <c r="F52" s="57"/>
      <c r="G52" s="58"/>
      <c r="H52" s="59"/>
      <c r="I52" s="60"/>
      <c r="K52" s="60"/>
      <c r="L52" s="60"/>
    </row>
    <row r="53" spans="2:12" ht="12.75" customHeight="1" x14ac:dyDescent="0.3">
      <c r="B53" s="77"/>
      <c r="C53" s="78"/>
      <c r="D53" s="152" t="s">
        <v>8</v>
      </c>
      <c r="E53" s="152" t="s">
        <v>9</v>
      </c>
      <c r="F53" s="152" t="s">
        <v>0</v>
      </c>
      <c r="G53" s="75"/>
      <c r="H53" s="76"/>
      <c r="I53" s="60"/>
      <c r="K53" s="60"/>
      <c r="L53" s="60"/>
    </row>
    <row r="54" spans="2:12" x14ac:dyDescent="0.3">
      <c r="B54" s="77"/>
      <c r="C54" s="78"/>
      <c r="D54" s="153"/>
      <c r="E54" s="153"/>
      <c r="F54" s="153"/>
      <c r="G54" s="75"/>
      <c r="H54" s="76"/>
      <c r="I54" s="60"/>
    </row>
    <row r="55" spans="2:12" ht="13.5" thickBot="1" x14ac:dyDescent="0.35">
      <c r="B55" s="77"/>
      <c r="C55" s="78"/>
      <c r="D55" s="154"/>
      <c r="E55" s="154"/>
      <c r="F55" s="154"/>
      <c r="G55" s="79" t="s">
        <v>50</v>
      </c>
      <c r="H55" s="76"/>
      <c r="I55" s="60"/>
    </row>
    <row r="56" spans="2:12" ht="12.75" customHeight="1" x14ac:dyDescent="0.3">
      <c r="B56" s="158" t="s">
        <v>72</v>
      </c>
      <c r="C56" s="161" t="s">
        <v>58</v>
      </c>
      <c r="D56" s="141"/>
      <c r="E56" s="80"/>
      <c r="F56" s="110">
        <f>D56+E56</f>
        <v>0</v>
      </c>
      <c r="G56" s="81" t="s">
        <v>2</v>
      </c>
      <c r="H56" s="163" t="s">
        <v>12</v>
      </c>
      <c r="I56" s="60"/>
    </row>
    <row r="57" spans="2:12" ht="36.5" thickBot="1" x14ac:dyDescent="0.35">
      <c r="B57" s="159"/>
      <c r="C57" s="162"/>
      <c r="D57" s="142" t="s">
        <v>3</v>
      </c>
      <c r="E57" s="82" t="s">
        <v>4</v>
      </c>
      <c r="F57" s="111" t="s">
        <v>59</v>
      </c>
      <c r="G57" s="83" t="e">
        <f>D56/F56</f>
        <v>#DIV/0!</v>
      </c>
      <c r="H57" s="164"/>
      <c r="I57" s="60"/>
    </row>
    <row r="58" spans="2:12" ht="12.75" customHeight="1" x14ac:dyDescent="0.3">
      <c r="B58" s="159"/>
      <c r="C58" s="161" t="s">
        <v>60</v>
      </c>
      <c r="D58" s="84"/>
      <c r="E58" s="143"/>
      <c r="F58" s="110">
        <f>D58+E58</f>
        <v>0</v>
      </c>
      <c r="G58" s="81" t="s">
        <v>5</v>
      </c>
      <c r="H58" s="163" t="s">
        <v>13</v>
      </c>
      <c r="I58" s="60"/>
    </row>
    <row r="59" spans="2:12" ht="36.5" thickBot="1" x14ac:dyDescent="0.35">
      <c r="B59" s="160"/>
      <c r="C59" s="162"/>
      <c r="D59" s="85" t="s">
        <v>6</v>
      </c>
      <c r="E59" s="144" t="s">
        <v>7</v>
      </c>
      <c r="F59" s="111" t="s">
        <v>61</v>
      </c>
      <c r="G59" s="86" t="e">
        <f>E58/F58</f>
        <v>#DIV/0!</v>
      </c>
      <c r="H59" s="164"/>
      <c r="I59" s="60"/>
    </row>
    <row r="60" spans="2:12" x14ac:dyDescent="0.3">
      <c r="B60" s="77"/>
      <c r="C60" s="161" t="s">
        <v>0</v>
      </c>
      <c r="D60" s="110">
        <f>D56+D58</f>
        <v>0</v>
      </c>
      <c r="E60" s="87">
        <f>E56+E58</f>
        <v>0</v>
      </c>
      <c r="F60" s="165">
        <f>F56+F58</f>
        <v>0</v>
      </c>
      <c r="H60" s="3"/>
      <c r="I60" s="60"/>
    </row>
    <row r="61" spans="2:12" ht="13.5" thickBot="1" x14ac:dyDescent="0.35">
      <c r="B61" s="77"/>
      <c r="C61" s="162"/>
      <c r="D61" s="110" t="s">
        <v>8</v>
      </c>
      <c r="E61" s="87" t="s">
        <v>9</v>
      </c>
      <c r="F61" s="166"/>
      <c r="H61" s="3"/>
      <c r="I61" s="60"/>
    </row>
    <row r="62" spans="2:12" x14ac:dyDescent="0.3">
      <c r="B62" s="77"/>
      <c r="C62" s="75"/>
      <c r="D62" s="88" t="s">
        <v>14</v>
      </c>
      <c r="E62" s="88" t="s">
        <v>15</v>
      </c>
      <c r="G62" s="61"/>
      <c r="H62" s="3"/>
      <c r="I62" s="60"/>
    </row>
    <row r="63" spans="2:12" x14ac:dyDescent="0.3">
      <c r="B63" s="77"/>
      <c r="C63" s="75"/>
      <c r="D63" s="62" t="e">
        <f>D56/D60</f>
        <v>#DIV/0!</v>
      </c>
      <c r="E63" s="62" t="e">
        <f>E58/E60</f>
        <v>#DIV/0!</v>
      </c>
      <c r="G63" s="63"/>
      <c r="H63" s="64"/>
      <c r="I63" s="60"/>
    </row>
    <row r="64" spans="2:12" ht="13.5" thickBot="1" x14ac:dyDescent="0.35">
      <c r="B64" s="2"/>
      <c r="D64" s="6" t="s">
        <v>16</v>
      </c>
      <c r="E64" s="6" t="s">
        <v>17</v>
      </c>
      <c r="F64" s="65"/>
      <c r="G64" s="65"/>
      <c r="H64" s="3"/>
      <c r="I64" s="60"/>
    </row>
    <row r="65" spans="2:14" ht="13.5" thickBot="1" x14ac:dyDescent="0.35">
      <c r="B65" s="2"/>
      <c r="D65" s="7"/>
      <c r="E65" s="7"/>
      <c r="H65" s="3"/>
      <c r="I65" s="60"/>
    </row>
    <row r="66" spans="2:14" ht="15.75" customHeight="1" thickBot="1" x14ac:dyDescent="0.35">
      <c r="B66" s="4"/>
      <c r="C66" s="8" t="s">
        <v>49</v>
      </c>
      <c r="D66" s="113" t="e">
        <f>IF(E63=1,"Infinito",(D63/(1-E63)))</f>
        <v>#DIV/0!</v>
      </c>
      <c r="E66" s="66" t="e">
        <f>(1-D63)/E63</f>
        <v>#DIV/0!</v>
      </c>
      <c r="F66" s="9" t="s">
        <v>18</v>
      </c>
      <c r="G66" s="10"/>
      <c r="H66" s="5"/>
      <c r="I66" s="60"/>
    </row>
    <row r="67" spans="2:14" hidden="1" x14ac:dyDescent="0.3">
      <c r="C67" s="12"/>
      <c r="D67" s="25"/>
      <c r="E67" s="26"/>
      <c r="F67" s="14"/>
      <c r="K67" s="27"/>
      <c r="L67" s="27"/>
      <c r="M67" s="27"/>
      <c r="N67" s="1"/>
    </row>
    <row r="68" spans="2:14" hidden="1" x14ac:dyDescent="0.3">
      <c r="B68" s="137" t="s">
        <v>29</v>
      </c>
      <c r="C68" s="28"/>
      <c r="D68" s="29"/>
      <c r="E68" s="29"/>
      <c r="F68" s="30"/>
      <c r="G68" s="30"/>
      <c r="I68" s="13"/>
      <c r="J68" s="32"/>
      <c r="K68" s="32"/>
      <c r="M68" s="1"/>
      <c r="N68" s="1"/>
    </row>
    <row r="69" spans="2:14" hidden="1" x14ac:dyDescent="0.3">
      <c r="B69" s="137" t="s">
        <v>30</v>
      </c>
      <c r="C69" s="28"/>
      <c r="D69" s="13"/>
      <c r="E69" s="13"/>
      <c r="F69" s="28"/>
      <c r="G69" s="28"/>
      <c r="I69" s="13"/>
      <c r="J69" s="33"/>
      <c r="K69" s="33"/>
      <c r="L69" s="33"/>
      <c r="M69" s="1"/>
      <c r="N69" s="1"/>
    </row>
    <row r="70" spans="2:14" hidden="1" x14ac:dyDescent="0.3">
      <c r="B70" s="34" t="s">
        <v>31</v>
      </c>
      <c r="C70" s="35" t="s">
        <v>32</v>
      </c>
      <c r="E70" s="35" t="s">
        <v>33</v>
      </c>
      <c r="F70" s="35"/>
      <c r="G70" s="35" t="s">
        <v>34</v>
      </c>
      <c r="H70" s="35" t="s">
        <v>35</v>
      </c>
      <c r="J70" s="33"/>
      <c r="K70" s="33"/>
      <c r="L70" s="33"/>
      <c r="M70" s="1"/>
      <c r="N70" s="1"/>
    </row>
    <row r="71" spans="2:14" ht="39" hidden="1" x14ac:dyDescent="0.3">
      <c r="B71" s="134" t="s">
        <v>66</v>
      </c>
      <c r="C71" s="134" t="s">
        <v>36</v>
      </c>
      <c r="D71" s="134" t="s">
        <v>37</v>
      </c>
      <c r="E71" s="134" t="s">
        <v>32</v>
      </c>
      <c r="F71" s="134" t="s">
        <v>70</v>
      </c>
      <c r="G71" s="44" t="s">
        <v>34</v>
      </c>
      <c r="H71" s="135" t="s">
        <v>38</v>
      </c>
      <c r="I71" s="17"/>
      <c r="J71" s="136" t="s">
        <v>67</v>
      </c>
      <c r="K71" s="136" t="s">
        <v>39</v>
      </c>
      <c r="L71" s="136" t="s">
        <v>40</v>
      </c>
      <c r="M71" s="1"/>
      <c r="N71" s="1"/>
    </row>
    <row r="72" spans="2:14" hidden="1" x14ac:dyDescent="0.3">
      <c r="B72" s="127">
        <f>D56</f>
        <v>0</v>
      </c>
      <c r="C72" s="127">
        <f>D60</f>
        <v>0</v>
      </c>
      <c r="D72" s="128" t="e">
        <f>B72/C72</f>
        <v>#DIV/0!</v>
      </c>
      <c r="E72" s="128">
        <f>2*B72+H72^2</f>
        <v>3.8414588206941245</v>
      </c>
      <c r="F72" s="128" t="e">
        <f>H72*SQRT((H72^2)+(4*B72*(1-D72)))</f>
        <v>#DIV/0!</v>
      </c>
      <c r="G72" s="129">
        <f>2*(C72+H72^2)</f>
        <v>7.682917641388249</v>
      </c>
      <c r="H72" s="130">
        <f>-NORMSINV(2.5/100)</f>
        <v>1.9599639845400538</v>
      </c>
      <c r="I72" s="131" t="s">
        <v>68</v>
      </c>
      <c r="J72" s="132" t="e">
        <f>D72</f>
        <v>#DIV/0!</v>
      </c>
      <c r="K72" s="132" t="e">
        <f>(E72-F72)/G72</f>
        <v>#DIV/0!</v>
      </c>
      <c r="L72" s="132" t="e">
        <f>(E72+F72)/G72</f>
        <v>#DIV/0!</v>
      </c>
      <c r="N72" s="1"/>
    </row>
    <row r="73" spans="2:14" hidden="1" x14ac:dyDescent="0.3">
      <c r="B73" s="127">
        <f>E58</f>
        <v>0</v>
      </c>
      <c r="C73" s="127">
        <f>E60</f>
        <v>0</v>
      </c>
      <c r="D73" s="128" t="e">
        <f>B73/C73</f>
        <v>#DIV/0!</v>
      </c>
      <c r="E73" s="128">
        <f>2*B73+H73^2</f>
        <v>3.8414588206941245</v>
      </c>
      <c r="F73" s="128" t="e">
        <f>H73*SQRT((H73^2)+(4*B73*(1-D73)))</f>
        <v>#DIV/0!</v>
      </c>
      <c r="G73" s="129">
        <f>2*(C73+H73^2)</f>
        <v>7.682917641388249</v>
      </c>
      <c r="H73" s="130">
        <f>-NORMSINV(2.5/100)</f>
        <v>1.9599639845400538</v>
      </c>
      <c r="I73" s="131" t="s">
        <v>69</v>
      </c>
      <c r="J73" s="132" t="e">
        <f>D73</f>
        <v>#DIV/0!</v>
      </c>
      <c r="K73" s="132" t="e">
        <f>(E73-F73)/G73</f>
        <v>#DIV/0!</v>
      </c>
      <c r="L73" s="132" t="e">
        <f>(E73+F73)/G73</f>
        <v>#DIV/0!</v>
      </c>
      <c r="N73" s="1"/>
    </row>
    <row r="74" spans="2:14" hidden="1" x14ac:dyDescent="0.3">
      <c r="B74" s="127">
        <f>D56</f>
        <v>0</v>
      </c>
      <c r="C74" s="133">
        <f>F56</f>
        <v>0</v>
      </c>
      <c r="D74" s="128" t="e">
        <f>B74/C74</f>
        <v>#DIV/0!</v>
      </c>
      <c r="E74" s="128">
        <f>2*B74+H74^2</f>
        <v>3.8414588206941245</v>
      </c>
      <c r="F74" s="128" t="e">
        <f>H74*SQRT((H74^2)+(4*B74*(1-D74)))</f>
        <v>#DIV/0!</v>
      </c>
      <c r="G74" s="129">
        <f>2*(C74+H74^2)</f>
        <v>7.682917641388249</v>
      </c>
      <c r="H74" s="130">
        <f>-NORMSINV(2.5/100)</f>
        <v>1.9599639845400538</v>
      </c>
      <c r="I74" s="131" t="s">
        <v>19</v>
      </c>
      <c r="J74" s="132" t="e">
        <f>D74</f>
        <v>#DIV/0!</v>
      </c>
      <c r="K74" s="132" t="e">
        <f>(E74-F74)/G74</f>
        <v>#DIV/0!</v>
      </c>
      <c r="L74" s="132" t="e">
        <f>(E74+F74)/G74</f>
        <v>#DIV/0!</v>
      </c>
      <c r="N74" s="1"/>
    </row>
    <row r="75" spans="2:14" hidden="1" x14ac:dyDescent="0.3">
      <c r="B75" s="127">
        <f>E58</f>
        <v>0</v>
      </c>
      <c r="C75" s="133">
        <f>F58</f>
        <v>0</v>
      </c>
      <c r="D75" s="128" t="e">
        <f>B75/C75</f>
        <v>#DIV/0!</v>
      </c>
      <c r="E75" s="128">
        <f>2*B75+H75^2</f>
        <v>3.8414588206941245</v>
      </c>
      <c r="F75" s="128" t="e">
        <f>H75*SQRT((H75^2)+(4*B75*(1-D75)))</f>
        <v>#DIV/0!</v>
      </c>
      <c r="G75" s="129">
        <f>2*(C75+H75^2)</f>
        <v>7.682917641388249</v>
      </c>
      <c r="H75" s="130">
        <f>-NORMSINV(2.5/100)</f>
        <v>1.9599639845400538</v>
      </c>
      <c r="I75" s="131" t="s">
        <v>20</v>
      </c>
      <c r="J75" s="132" t="e">
        <f>D75</f>
        <v>#DIV/0!</v>
      </c>
      <c r="K75" s="132" t="e">
        <f>(E75-F75)/G75</f>
        <v>#DIV/0!</v>
      </c>
      <c r="L75" s="132" t="e">
        <f>(E75+F75)/G75</f>
        <v>#DIV/0!</v>
      </c>
      <c r="N75" s="1"/>
    </row>
    <row r="76" spans="2:14" hidden="1" x14ac:dyDescent="0.3">
      <c r="C76" s="28"/>
      <c r="D76" s="28"/>
      <c r="E76" s="29"/>
      <c r="F76" s="29"/>
      <c r="G76" s="30"/>
      <c r="H76" s="30"/>
      <c r="J76" s="13"/>
      <c r="K76" s="32"/>
      <c r="L76" s="32"/>
      <c r="M76" s="1"/>
      <c r="N76" s="1"/>
    </row>
    <row r="77" spans="2:14" hidden="1" x14ac:dyDescent="0.3">
      <c r="B77" s="114" t="s">
        <v>41</v>
      </c>
      <c r="C77" s="115"/>
      <c r="D77" s="116" t="e">
        <f>ROUND(J74,3)*100&amp;B80</f>
        <v>#DIV/0!</v>
      </c>
      <c r="E77" s="117" t="e">
        <f>ROUND(J75,3)*100&amp;B80</f>
        <v>#DIV/0!</v>
      </c>
      <c r="F77" s="117" t="e">
        <f>ROUND(J72,3)*100&amp;B80</f>
        <v>#DIV/0!</v>
      </c>
      <c r="G77" s="117" t="e">
        <f>ROUND(J73,3)*100&amp;B80</f>
        <v>#DIV/0!</v>
      </c>
      <c r="H77" s="118"/>
      <c r="J77" s="13"/>
      <c r="K77" s="32"/>
      <c r="L77" s="32"/>
      <c r="M77" s="1"/>
      <c r="N77" s="1"/>
    </row>
    <row r="78" spans="2:14" hidden="1" x14ac:dyDescent="0.3">
      <c r="B78" s="119" t="s">
        <v>42</v>
      </c>
      <c r="C78" s="38"/>
      <c r="D78" s="36" t="e">
        <f>ROUND(K74,3)*100&amp;B80</f>
        <v>#DIV/0!</v>
      </c>
      <c r="E78" s="37" t="e">
        <f>ROUND(K75,3)*100&amp;B80</f>
        <v>#DIV/0!</v>
      </c>
      <c r="F78" s="37" t="e">
        <f>ROUND(K72,3)*100&amp;B80</f>
        <v>#DIV/0!</v>
      </c>
      <c r="G78" s="37" t="e">
        <f>ROUND(K73,3)*100&amp;B80</f>
        <v>#DIV/0!</v>
      </c>
      <c r="H78" s="120"/>
      <c r="J78" s="13"/>
      <c r="K78" s="32"/>
      <c r="L78" s="32"/>
      <c r="M78" s="1"/>
      <c r="N78" s="1"/>
    </row>
    <row r="79" spans="2:14" hidden="1" x14ac:dyDescent="0.3">
      <c r="B79" s="119" t="s">
        <v>43</v>
      </c>
      <c r="C79" s="39" t="e">
        <f>ROUND((D60/F60),4)*100&amp;B80</f>
        <v>#DIV/0!</v>
      </c>
      <c r="D79" s="36" t="e">
        <f>ROUND(L74,3)*100&amp;B80</f>
        <v>#DIV/0!</v>
      </c>
      <c r="E79" s="37" t="e">
        <f>ROUND(L75,3)*100&amp;B80</f>
        <v>#DIV/0!</v>
      </c>
      <c r="F79" s="37" t="e">
        <f>ROUND(L72,3)*100&amp;B80</f>
        <v>#DIV/0!</v>
      </c>
      <c r="G79" s="37" t="e">
        <f>ROUND(L73,3)*100&amp;B80</f>
        <v>#DIV/0!</v>
      </c>
      <c r="H79" s="121" t="e">
        <f>D66</f>
        <v>#DIV/0!</v>
      </c>
      <c r="J79" s="13"/>
      <c r="K79" s="32"/>
      <c r="L79" s="32"/>
      <c r="M79" s="1"/>
      <c r="N79" s="1"/>
    </row>
    <row r="80" spans="2:14" hidden="1" x14ac:dyDescent="0.3">
      <c r="B80" s="119" t="s">
        <v>44</v>
      </c>
      <c r="C80" s="40" t="s">
        <v>45</v>
      </c>
      <c r="D80" s="40" t="s">
        <v>19</v>
      </c>
      <c r="E80" s="40" t="s">
        <v>20</v>
      </c>
      <c r="F80" s="40" t="s">
        <v>10</v>
      </c>
      <c r="G80" s="41" t="s">
        <v>11</v>
      </c>
      <c r="H80" s="43" t="s">
        <v>46</v>
      </c>
      <c r="J80" s="13"/>
      <c r="K80" s="32"/>
      <c r="L80" s="32"/>
      <c r="M80" s="1"/>
      <c r="N80" s="1"/>
    </row>
    <row r="81" spans="2:14" hidden="1" x14ac:dyDescent="0.3">
      <c r="B81" s="122" t="s">
        <v>1</v>
      </c>
      <c r="C81" s="42" t="e">
        <f>C79</f>
        <v>#DIV/0!</v>
      </c>
      <c r="D81" s="43" t="e">
        <f>CONCATENATE(D77," ",B77,D78," ",B81," ",D79,B79)</f>
        <v>#DIV/0!</v>
      </c>
      <c r="E81" s="43" t="e">
        <f>CONCATENATE(E77," ",B77,E78," ",B81," ",E79,B79)</f>
        <v>#DIV/0!</v>
      </c>
      <c r="F81" s="43" t="e">
        <f>CONCATENATE(F77," ",B77,F78," ",B81," ",F79,B79)</f>
        <v>#DIV/0!</v>
      </c>
      <c r="G81" s="43" t="e">
        <f>CONCATENATE(G77," ",B77,G78," ",B81," ",G79,B79)</f>
        <v>#DIV/0!</v>
      </c>
      <c r="H81" s="123" t="e">
        <f>H79</f>
        <v>#DIV/0!</v>
      </c>
      <c r="J81" s="13"/>
      <c r="K81" s="32"/>
      <c r="L81" s="32"/>
      <c r="M81" s="1"/>
      <c r="N81" s="1"/>
    </row>
    <row r="82" spans="2:14" hidden="1" x14ac:dyDescent="0.3">
      <c r="B82" s="124" t="s">
        <v>47</v>
      </c>
      <c r="C82" s="125"/>
      <c r="D82" s="125"/>
      <c r="E82" s="125"/>
      <c r="F82" s="125"/>
      <c r="G82" s="125"/>
      <c r="H82" s="126"/>
      <c r="J82" s="13"/>
      <c r="K82" s="32"/>
      <c r="L82" s="32"/>
      <c r="M82" s="1"/>
      <c r="N82" s="1"/>
    </row>
    <row r="83" spans="2:14" x14ac:dyDescent="0.3">
      <c r="J83" s="13"/>
      <c r="K83" s="32"/>
      <c r="L83" s="16"/>
      <c r="M83" s="16"/>
      <c r="N83" s="1"/>
    </row>
    <row r="84" spans="2:14" ht="24.75" customHeight="1" x14ac:dyDescent="0.3">
      <c r="B84" s="90" t="s">
        <v>48</v>
      </c>
      <c r="C84" s="90" t="s">
        <v>51</v>
      </c>
      <c r="D84" s="91" t="s">
        <v>52</v>
      </c>
      <c r="E84" s="91" t="s">
        <v>53</v>
      </c>
      <c r="F84" s="91" t="s">
        <v>54</v>
      </c>
      <c r="G84" s="91" t="s">
        <v>55</v>
      </c>
      <c r="I84" s="31"/>
      <c r="J84" s="13"/>
      <c r="K84" s="32"/>
      <c r="L84" s="32"/>
      <c r="M84" s="1"/>
      <c r="N84" s="1"/>
    </row>
    <row r="85" spans="2:14" ht="17.25" customHeight="1" x14ac:dyDescent="0.3">
      <c r="B85" s="112" t="e">
        <f>D60/F60</f>
        <v>#DIV/0!</v>
      </c>
      <c r="C85" s="44" t="e">
        <f t="shared" ref="C85" si="1">D81</f>
        <v>#DIV/0!</v>
      </c>
      <c r="D85" s="44" t="e">
        <f t="shared" ref="D85" si="2">E81</f>
        <v>#DIV/0!</v>
      </c>
      <c r="E85" s="44" t="e">
        <f t="shared" ref="E85" si="3">F81</f>
        <v>#DIV/0!</v>
      </c>
      <c r="F85" s="44" t="e">
        <f t="shared" ref="F85" si="4">G81</f>
        <v>#DIV/0!</v>
      </c>
      <c r="G85" s="45" t="e">
        <f t="shared" ref="G85" si="5">H81</f>
        <v>#DIV/0!</v>
      </c>
      <c r="I85" s="31"/>
      <c r="J85" s="13"/>
      <c r="K85" s="32"/>
      <c r="L85" s="32"/>
      <c r="M85" s="1"/>
      <c r="N85" s="1"/>
    </row>
  </sheetData>
  <mergeCells count="24">
    <mergeCell ref="C60:C61"/>
    <mergeCell ref="F60:F61"/>
    <mergeCell ref="B56:B59"/>
    <mergeCell ref="C56:C57"/>
    <mergeCell ref="H56:H57"/>
    <mergeCell ref="C58:C59"/>
    <mergeCell ref="H58:H59"/>
    <mergeCell ref="D52:E52"/>
    <mergeCell ref="D53:D55"/>
    <mergeCell ref="E53:E55"/>
    <mergeCell ref="F53:F55"/>
    <mergeCell ref="C19:C20"/>
    <mergeCell ref="F19:F20"/>
    <mergeCell ref="B15:B18"/>
    <mergeCell ref="C15:C16"/>
    <mergeCell ref="H15:H16"/>
    <mergeCell ref="C17:C18"/>
    <mergeCell ref="H17:H18"/>
    <mergeCell ref="B3:H3"/>
    <mergeCell ref="D11:E11"/>
    <mergeCell ref="D12:D14"/>
    <mergeCell ref="E12:E14"/>
    <mergeCell ref="F12:F14"/>
    <mergeCell ref="B5:H5"/>
  </mergeCells>
  <hyperlinks>
    <hyperlink ref="B6" r:id="rId1" xr:uid="{00000000-0004-0000-00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83"/>
  <sheetViews>
    <sheetView workbookViewId="0"/>
  </sheetViews>
  <sheetFormatPr baseColWidth="10" defaultRowHeight="13" x14ac:dyDescent="0.3"/>
  <cols>
    <col min="1" max="1" width="1.54296875" style="1" customWidth="1"/>
    <col min="2" max="2" width="17.54296875" style="1" customWidth="1"/>
    <col min="3" max="3" width="19.54296875" style="1" customWidth="1"/>
    <col min="4" max="4" width="19.7265625" style="1" customWidth="1"/>
    <col min="5" max="5" width="18.81640625" style="1" customWidth="1"/>
    <col min="6" max="6" width="19.26953125" style="1" customWidth="1"/>
    <col min="7" max="7" width="21" style="1" customWidth="1"/>
    <col min="8" max="8" width="18.1796875" style="1" customWidth="1"/>
    <col min="9" max="9" width="11.81640625" style="1" customWidth="1"/>
    <col min="10" max="10" width="13.81640625" style="1" customWidth="1"/>
    <col min="11" max="11" width="15.453125" style="1" customWidth="1"/>
    <col min="12" max="12" width="12.1796875" style="1" bestFit="1" customWidth="1"/>
    <col min="13" max="13" width="11.54296875" style="1" bestFit="1" customWidth="1"/>
    <col min="14" max="15" width="11.453125" style="1"/>
    <col min="16" max="18" width="12.7265625" style="1" bestFit="1" customWidth="1"/>
    <col min="19" max="19" width="13.453125" style="1" customWidth="1"/>
    <col min="20" max="20" width="11.453125" style="1"/>
    <col min="21" max="22" width="12.7265625" style="1" bestFit="1" customWidth="1"/>
    <col min="23" max="23" width="11.54296875" style="1" bestFit="1" customWidth="1"/>
    <col min="24" max="256" width="11.453125" style="1"/>
    <col min="257" max="257" width="1.54296875" style="1" customWidth="1"/>
    <col min="258" max="258" width="17.54296875" style="1" customWidth="1"/>
    <col min="259" max="259" width="19.54296875" style="1" customWidth="1"/>
    <col min="260" max="260" width="19.7265625" style="1" customWidth="1"/>
    <col min="261" max="261" width="18.81640625" style="1" customWidth="1"/>
    <col min="262" max="262" width="19.26953125" style="1" customWidth="1"/>
    <col min="263" max="263" width="21" style="1" customWidth="1"/>
    <col min="264" max="264" width="18.1796875" style="1" customWidth="1"/>
    <col min="265" max="265" width="11.81640625" style="1" customWidth="1"/>
    <col min="266" max="266" width="13.81640625" style="1" customWidth="1"/>
    <col min="267" max="267" width="15.453125" style="1" customWidth="1"/>
    <col min="268" max="268" width="12.1796875" style="1" bestFit="1" customWidth="1"/>
    <col min="269" max="269" width="11.54296875" style="1" bestFit="1" customWidth="1"/>
    <col min="270" max="271" width="11.453125" style="1"/>
    <col min="272" max="274" width="12.7265625" style="1" bestFit="1" customWidth="1"/>
    <col min="275" max="275" width="13.453125" style="1" customWidth="1"/>
    <col min="276" max="276" width="11.453125" style="1"/>
    <col min="277" max="278" width="12.7265625" style="1" bestFit="1" customWidth="1"/>
    <col min="279" max="279" width="11.54296875" style="1" bestFit="1" customWidth="1"/>
    <col min="280" max="512" width="11.453125" style="1"/>
    <col min="513" max="513" width="1.54296875" style="1" customWidth="1"/>
    <col min="514" max="514" width="17.54296875" style="1" customWidth="1"/>
    <col min="515" max="515" width="19.54296875" style="1" customWidth="1"/>
    <col min="516" max="516" width="19.7265625" style="1" customWidth="1"/>
    <col min="517" max="517" width="18.81640625" style="1" customWidth="1"/>
    <col min="518" max="518" width="19.26953125" style="1" customWidth="1"/>
    <col min="519" max="519" width="21" style="1" customWidth="1"/>
    <col min="520" max="520" width="18.1796875" style="1" customWidth="1"/>
    <col min="521" max="521" width="11.81640625" style="1" customWidth="1"/>
    <col min="522" max="522" width="13.81640625" style="1" customWidth="1"/>
    <col min="523" max="523" width="15.453125" style="1" customWidth="1"/>
    <col min="524" max="524" width="12.1796875" style="1" bestFit="1" customWidth="1"/>
    <col min="525" max="525" width="11.54296875" style="1" bestFit="1" customWidth="1"/>
    <col min="526" max="527" width="11.453125" style="1"/>
    <col min="528" max="530" width="12.7265625" style="1" bestFit="1" customWidth="1"/>
    <col min="531" max="531" width="13.453125" style="1" customWidth="1"/>
    <col min="532" max="532" width="11.453125" style="1"/>
    <col min="533" max="534" width="12.7265625" style="1" bestFit="1" customWidth="1"/>
    <col min="535" max="535" width="11.54296875" style="1" bestFit="1" customWidth="1"/>
    <col min="536" max="768" width="11.453125" style="1"/>
    <col min="769" max="769" width="1.54296875" style="1" customWidth="1"/>
    <col min="770" max="770" width="17.54296875" style="1" customWidth="1"/>
    <col min="771" max="771" width="19.54296875" style="1" customWidth="1"/>
    <col min="772" max="772" width="19.7265625" style="1" customWidth="1"/>
    <col min="773" max="773" width="18.81640625" style="1" customWidth="1"/>
    <col min="774" max="774" width="19.26953125" style="1" customWidth="1"/>
    <col min="775" max="775" width="21" style="1" customWidth="1"/>
    <col min="776" max="776" width="18.1796875" style="1" customWidth="1"/>
    <col min="777" max="777" width="11.81640625" style="1" customWidth="1"/>
    <col min="778" max="778" width="13.81640625" style="1" customWidth="1"/>
    <col min="779" max="779" width="15.453125" style="1" customWidth="1"/>
    <col min="780" max="780" width="12.1796875" style="1" bestFit="1" customWidth="1"/>
    <col min="781" max="781" width="11.54296875" style="1" bestFit="1" customWidth="1"/>
    <col min="782" max="783" width="11.453125" style="1"/>
    <col min="784" max="786" width="12.7265625" style="1" bestFit="1" customWidth="1"/>
    <col min="787" max="787" width="13.453125" style="1" customWidth="1"/>
    <col min="788" max="788" width="11.453125" style="1"/>
    <col min="789" max="790" width="12.7265625" style="1" bestFit="1" customWidth="1"/>
    <col min="791" max="791" width="11.54296875" style="1" bestFit="1" customWidth="1"/>
    <col min="792" max="1024" width="11.453125" style="1"/>
    <col min="1025" max="1025" width="1.54296875" style="1" customWidth="1"/>
    <col min="1026" max="1026" width="17.54296875" style="1" customWidth="1"/>
    <col min="1027" max="1027" width="19.54296875" style="1" customWidth="1"/>
    <col min="1028" max="1028" width="19.7265625" style="1" customWidth="1"/>
    <col min="1029" max="1029" width="18.81640625" style="1" customWidth="1"/>
    <col min="1030" max="1030" width="19.26953125" style="1" customWidth="1"/>
    <col min="1031" max="1031" width="21" style="1" customWidth="1"/>
    <col min="1032" max="1032" width="18.1796875" style="1" customWidth="1"/>
    <col min="1033" max="1033" width="11.81640625" style="1" customWidth="1"/>
    <col min="1034" max="1034" width="13.81640625" style="1" customWidth="1"/>
    <col min="1035" max="1035" width="15.453125" style="1" customWidth="1"/>
    <col min="1036" max="1036" width="12.1796875" style="1" bestFit="1" customWidth="1"/>
    <col min="1037" max="1037" width="11.54296875" style="1" bestFit="1" customWidth="1"/>
    <col min="1038" max="1039" width="11.453125" style="1"/>
    <col min="1040" max="1042" width="12.7265625" style="1" bestFit="1" customWidth="1"/>
    <col min="1043" max="1043" width="13.453125" style="1" customWidth="1"/>
    <col min="1044" max="1044" width="11.453125" style="1"/>
    <col min="1045" max="1046" width="12.7265625" style="1" bestFit="1" customWidth="1"/>
    <col min="1047" max="1047" width="11.54296875" style="1" bestFit="1" customWidth="1"/>
    <col min="1048" max="1280" width="11.453125" style="1"/>
    <col min="1281" max="1281" width="1.54296875" style="1" customWidth="1"/>
    <col min="1282" max="1282" width="17.54296875" style="1" customWidth="1"/>
    <col min="1283" max="1283" width="19.54296875" style="1" customWidth="1"/>
    <col min="1284" max="1284" width="19.7265625" style="1" customWidth="1"/>
    <col min="1285" max="1285" width="18.81640625" style="1" customWidth="1"/>
    <col min="1286" max="1286" width="19.26953125" style="1" customWidth="1"/>
    <col min="1287" max="1287" width="21" style="1" customWidth="1"/>
    <col min="1288" max="1288" width="18.1796875" style="1" customWidth="1"/>
    <col min="1289" max="1289" width="11.81640625" style="1" customWidth="1"/>
    <col min="1290" max="1290" width="13.81640625" style="1" customWidth="1"/>
    <col min="1291" max="1291" width="15.453125" style="1" customWidth="1"/>
    <col min="1292" max="1292" width="12.1796875" style="1" bestFit="1" customWidth="1"/>
    <col min="1293" max="1293" width="11.54296875" style="1" bestFit="1" customWidth="1"/>
    <col min="1294" max="1295" width="11.453125" style="1"/>
    <col min="1296" max="1298" width="12.7265625" style="1" bestFit="1" customWidth="1"/>
    <col min="1299" max="1299" width="13.453125" style="1" customWidth="1"/>
    <col min="1300" max="1300" width="11.453125" style="1"/>
    <col min="1301" max="1302" width="12.7265625" style="1" bestFit="1" customWidth="1"/>
    <col min="1303" max="1303" width="11.54296875" style="1" bestFit="1" customWidth="1"/>
    <col min="1304" max="1536" width="11.453125" style="1"/>
    <col min="1537" max="1537" width="1.54296875" style="1" customWidth="1"/>
    <col min="1538" max="1538" width="17.54296875" style="1" customWidth="1"/>
    <col min="1539" max="1539" width="19.54296875" style="1" customWidth="1"/>
    <col min="1540" max="1540" width="19.7265625" style="1" customWidth="1"/>
    <col min="1541" max="1541" width="18.81640625" style="1" customWidth="1"/>
    <col min="1542" max="1542" width="19.26953125" style="1" customWidth="1"/>
    <col min="1543" max="1543" width="21" style="1" customWidth="1"/>
    <col min="1544" max="1544" width="18.1796875" style="1" customWidth="1"/>
    <col min="1545" max="1545" width="11.81640625" style="1" customWidth="1"/>
    <col min="1546" max="1546" width="13.81640625" style="1" customWidth="1"/>
    <col min="1547" max="1547" width="15.453125" style="1" customWidth="1"/>
    <col min="1548" max="1548" width="12.1796875" style="1" bestFit="1" customWidth="1"/>
    <col min="1549" max="1549" width="11.54296875" style="1" bestFit="1" customWidth="1"/>
    <col min="1550" max="1551" width="11.453125" style="1"/>
    <col min="1552" max="1554" width="12.7265625" style="1" bestFit="1" customWidth="1"/>
    <col min="1555" max="1555" width="13.453125" style="1" customWidth="1"/>
    <col min="1556" max="1556" width="11.453125" style="1"/>
    <col min="1557" max="1558" width="12.7265625" style="1" bestFit="1" customWidth="1"/>
    <col min="1559" max="1559" width="11.54296875" style="1" bestFit="1" customWidth="1"/>
    <col min="1560" max="1792" width="11.453125" style="1"/>
    <col min="1793" max="1793" width="1.54296875" style="1" customWidth="1"/>
    <col min="1794" max="1794" width="17.54296875" style="1" customWidth="1"/>
    <col min="1795" max="1795" width="19.54296875" style="1" customWidth="1"/>
    <col min="1796" max="1796" width="19.7265625" style="1" customWidth="1"/>
    <col min="1797" max="1797" width="18.81640625" style="1" customWidth="1"/>
    <col min="1798" max="1798" width="19.26953125" style="1" customWidth="1"/>
    <col min="1799" max="1799" width="21" style="1" customWidth="1"/>
    <col min="1800" max="1800" width="18.1796875" style="1" customWidth="1"/>
    <col min="1801" max="1801" width="11.81640625" style="1" customWidth="1"/>
    <col min="1802" max="1802" width="13.81640625" style="1" customWidth="1"/>
    <col min="1803" max="1803" width="15.453125" style="1" customWidth="1"/>
    <col min="1804" max="1804" width="12.1796875" style="1" bestFit="1" customWidth="1"/>
    <col min="1805" max="1805" width="11.54296875" style="1" bestFit="1" customWidth="1"/>
    <col min="1806" max="1807" width="11.453125" style="1"/>
    <col min="1808" max="1810" width="12.7265625" style="1" bestFit="1" customWidth="1"/>
    <col min="1811" max="1811" width="13.453125" style="1" customWidth="1"/>
    <col min="1812" max="1812" width="11.453125" style="1"/>
    <col min="1813" max="1814" width="12.7265625" style="1" bestFit="1" customWidth="1"/>
    <col min="1815" max="1815" width="11.54296875" style="1" bestFit="1" customWidth="1"/>
    <col min="1816" max="2048" width="11.453125" style="1"/>
    <col min="2049" max="2049" width="1.54296875" style="1" customWidth="1"/>
    <col min="2050" max="2050" width="17.54296875" style="1" customWidth="1"/>
    <col min="2051" max="2051" width="19.54296875" style="1" customWidth="1"/>
    <col min="2052" max="2052" width="19.7265625" style="1" customWidth="1"/>
    <col min="2053" max="2053" width="18.81640625" style="1" customWidth="1"/>
    <col min="2054" max="2054" width="19.26953125" style="1" customWidth="1"/>
    <col min="2055" max="2055" width="21" style="1" customWidth="1"/>
    <col min="2056" max="2056" width="18.1796875" style="1" customWidth="1"/>
    <col min="2057" max="2057" width="11.81640625" style="1" customWidth="1"/>
    <col min="2058" max="2058" width="13.81640625" style="1" customWidth="1"/>
    <col min="2059" max="2059" width="15.453125" style="1" customWidth="1"/>
    <col min="2060" max="2060" width="12.1796875" style="1" bestFit="1" customWidth="1"/>
    <col min="2061" max="2061" width="11.54296875" style="1" bestFit="1" customWidth="1"/>
    <col min="2062" max="2063" width="11.453125" style="1"/>
    <col min="2064" max="2066" width="12.7265625" style="1" bestFit="1" customWidth="1"/>
    <col min="2067" max="2067" width="13.453125" style="1" customWidth="1"/>
    <col min="2068" max="2068" width="11.453125" style="1"/>
    <col min="2069" max="2070" width="12.7265625" style="1" bestFit="1" customWidth="1"/>
    <col min="2071" max="2071" width="11.54296875" style="1" bestFit="1" customWidth="1"/>
    <col min="2072" max="2304" width="11.453125" style="1"/>
    <col min="2305" max="2305" width="1.54296875" style="1" customWidth="1"/>
    <col min="2306" max="2306" width="17.54296875" style="1" customWidth="1"/>
    <col min="2307" max="2307" width="19.54296875" style="1" customWidth="1"/>
    <col min="2308" max="2308" width="19.7265625" style="1" customWidth="1"/>
    <col min="2309" max="2309" width="18.81640625" style="1" customWidth="1"/>
    <col min="2310" max="2310" width="19.26953125" style="1" customWidth="1"/>
    <col min="2311" max="2311" width="21" style="1" customWidth="1"/>
    <col min="2312" max="2312" width="18.1796875" style="1" customWidth="1"/>
    <col min="2313" max="2313" width="11.81640625" style="1" customWidth="1"/>
    <col min="2314" max="2314" width="13.81640625" style="1" customWidth="1"/>
    <col min="2315" max="2315" width="15.453125" style="1" customWidth="1"/>
    <col min="2316" max="2316" width="12.1796875" style="1" bestFit="1" customWidth="1"/>
    <col min="2317" max="2317" width="11.54296875" style="1" bestFit="1" customWidth="1"/>
    <col min="2318" max="2319" width="11.453125" style="1"/>
    <col min="2320" max="2322" width="12.7265625" style="1" bestFit="1" customWidth="1"/>
    <col min="2323" max="2323" width="13.453125" style="1" customWidth="1"/>
    <col min="2324" max="2324" width="11.453125" style="1"/>
    <col min="2325" max="2326" width="12.7265625" style="1" bestFit="1" customWidth="1"/>
    <col min="2327" max="2327" width="11.54296875" style="1" bestFit="1" customWidth="1"/>
    <col min="2328" max="2560" width="11.453125" style="1"/>
    <col min="2561" max="2561" width="1.54296875" style="1" customWidth="1"/>
    <col min="2562" max="2562" width="17.54296875" style="1" customWidth="1"/>
    <col min="2563" max="2563" width="19.54296875" style="1" customWidth="1"/>
    <col min="2564" max="2564" width="19.7265625" style="1" customWidth="1"/>
    <col min="2565" max="2565" width="18.81640625" style="1" customWidth="1"/>
    <col min="2566" max="2566" width="19.26953125" style="1" customWidth="1"/>
    <col min="2567" max="2567" width="21" style="1" customWidth="1"/>
    <col min="2568" max="2568" width="18.1796875" style="1" customWidth="1"/>
    <col min="2569" max="2569" width="11.81640625" style="1" customWidth="1"/>
    <col min="2570" max="2570" width="13.81640625" style="1" customWidth="1"/>
    <col min="2571" max="2571" width="15.453125" style="1" customWidth="1"/>
    <col min="2572" max="2572" width="12.1796875" style="1" bestFit="1" customWidth="1"/>
    <col min="2573" max="2573" width="11.54296875" style="1" bestFit="1" customWidth="1"/>
    <col min="2574" max="2575" width="11.453125" style="1"/>
    <col min="2576" max="2578" width="12.7265625" style="1" bestFit="1" customWidth="1"/>
    <col min="2579" max="2579" width="13.453125" style="1" customWidth="1"/>
    <col min="2580" max="2580" width="11.453125" style="1"/>
    <col min="2581" max="2582" width="12.7265625" style="1" bestFit="1" customWidth="1"/>
    <col min="2583" max="2583" width="11.54296875" style="1" bestFit="1" customWidth="1"/>
    <col min="2584" max="2816" width="11.453125" style="1"/>
    <col min="2817" max="2817" width="1.54296875" style="1" customWidth="1"/>
    <col min="2818" max="2818" width="17.54296875" style="1" customWidth="1"/>
    <col min="2819" max="2819" width="19.54296875" style="1" customWidth="1"/>
    <col min="2820" max="2820" width="19.7265625" style="1" customWidth="1"/>
    <col min="2821" max="2821" width="18.81640625" style="1" customWidth="1"/>
    <col min="2822" max="2822" width="19.26953125" style="1" customWidth="1"/>
    <col min="2823" max="2823" width="21" style="1" customWidth="1"/>
    <col min="2824" max="2824" width="18.1796875" style="1" customWidth="1"/>
    <col min="2825" max="2825" width="11.81640625" style="1" customWidth="1"/>
    <col min="2826" max="2826" width="13.81640625" style="1" customWidth="1"/>
    <col min="2827" max="2827" width="15.453125" style="1" customWidth="1"/>
    <col min="2828" max="2828" width="12.1796875" style="1" bestFit="1" customWidth="1"/>
    <col min="2829" max="2829" width="11.54296875" style="1" bestFit="1" customWidth="1"/>
    <col min="2830" max="2831" width="11.453125" style="1"/>
    <col min="2832" max="2834" width="12.7265625" style="1" bestFit="1" customWidth="1"/>
    <col min="2835" max="2835" width="13.453125" style="1" customWidth="1"/>
    <col min="2836" max="2836" width="11.453125" style="1"/>
    <col min="2837" max="2838" width="12.7265625" style="1" bestFit="1" customWidth="1"/>
    <col min="2839" max="2839" width="11.54296875" style="1" bestFit="1" customWidth="1"/>
    <col min="2840" max="3072" width="11.453125" style="1"/>
    <col min="3073" max="3073" width="1.54296875" style="1" customWidth="1"/>
    <col min="3074" max="3074" width="17.54296875" style="1" customWidth="1"/>
    <col min="3075" max="3075" width="19.54296875" style="1" customWidth="1"/>
    <col min="3076" max="3076" width="19.7265625" style="1" customWidth="1"/>
    <col min="3077" max="3077" width="18.81640625" style="1" customWidth="1"/>
    <col min="3078" max="3078" width="19.26953125" style="1" customWidth="1"/>
    <col min="3079" max="3079" width="21" style="1" customWidth="1"/>
    <col min="3080" max="3080" width="18.1796875" style="1" customWidth="1"/>
    <col min="3081" max="3081" width="11.81640625" style="1" customWidth="1"/>
    <col min="3082" max="3082" width="13.81640625" style="1" customWidth="1"/>
    <col min="3083" max="3083" width="15.453125" style="1" customWidth="1"/>
    <col min="3084" max="3084" width="12.1796875" style="1" bestFit="1" customWidth="1"/>
    <col min="3085" max="3085" width="11.54296875" style="1" bestFit="1" customWidth="1"/>
    <col min="3086" max="3087" width="11.453125" style="1"/>
    <col min="3088" max="3090" width="12.7265625" style="1" bestFit="1" customWidth="1"/>
    <col min="3091" max="3091" width="13.453125" style="1" customWidth="1"/>
    <col min="3092" max="3092" width="11.453125" style="1"/>
    <col min="3093" max="3094" width="12.7265625" style="1" bestFit="1" customWidth="1"/>
    <col min="3095" max="3095" width="11.54296875" style="1" bestFit="1" customWidth="1"/>
    <col min="3096" max="3328" width="11.453125" style="1"/>
    <col min="3329" max="3329" width="1.54296875" style="1" customWidth="1"/>
    <col min="3330" max="3330" width="17.54296875" style="1" customWidth="1"/>
    <col min="3331" max="3331" width="19.54296875" style="1" customWidth="1"/>
    <col min="3332" max="3332" width="19.7265625" style="1" customWidth="1"/>
    <col min="3333" max="3333" width="18.81640625" style="1" customWidth="1"/>
    <col min="3334" max="3334" width="19.26953125" style="1" customWidth="1"/>
    <col min="3335" max="3335" width="21" style="1" customWidth="1"/>
    <col min="3336" max="3336" width="18.1796875" style="1" customWidth="1"/>
    <col min="3337" max="3337" width="11.81640625" style="1" customWidth="1"/>
    <col min="3338" max="3338" width="13.81640625" style="1" customWidth="1"/>
    <col min="3339" max="3339" width="15.453125" style="1" customWidth="1"/>
    <col min="3340" max="3340" width="12.1796875" style="1" bestFit="1" customWidth="1"/>
    <col min="3341" max="3341" width="11.54296875" style="1" bestFit="1" customWidth="1"/>
    <col min="3342" max="3343" width="11.453125" style="1"/>
    <col min="3344" max="3346" width="12.7265625" style="1" bestFit="1" customWidth="1"/>
    <col min="3347" max="3347" width="13.453125" style="1" customWidth="1"/>
    <col min="3348" max="3348" width="11.453125" style="1"/>
    <col min="3349" max="3350" width="12.7265625" style="1" bestFit="1" customWidth="1"/>
    <col min="3351" max="3351" width="11.54296875" style="1" bestFit="1" customWidth="1"/>
    <col min="3352" max="3584" width="11.453125" style="1"/>
    <col min="3585" max="3585" width="1.54296875" style="1" customWidth="1"/>
    <col min="3586" max="3586" width="17.54296875" style="1" customWidth="1"/>
    <col min="3587" max="3587" width="19.54296875" style="1" customWidth="1"/>
    <col min="3588" max="3588" width="19.7265625" style="1" customWidth="1"/>
    <col min="3589" max="3589" width="18.81640625" style="1" customWidth="1"/>
    <col min="3590" max="3590" width="19.26953125" style="1" customWidth="1"/>
    <col min="3591" max="3591" width="21" style="1" customWidth="1"/>
    <col min="3592" max="3592" width="18.1796875" style="1" customWidth="1"/>
    <col min="3593" max="3593" width="11.81640625" style="1" customWidth="1"/>
    <col min="3594" max="3594" width="13.81640625" style="1" customWidth="1"/>
    <col min="3595" max="3595" width="15.453125" style="1" customWidth="1"/>
    <col min="3596" max="3596" width="12.1796875" style="1" bestFit="1" customWidth="1"/>
    <col min="3597" max="3597" width="11.54296875" style="1" bestFit="1" customWidth="1"/>
    <col min="3598" max="3599" width="11.453125" style="1"/>
    <col min="3600" max="3602" width="12.7265625" style="1" bestFit="1" customWidth="1"/>
    <col min="3603" max="3603" width="13.453125" style="1" customWidth="1"/>
    <col min="3604" max="3604" width="11.453125" style="1"/>
    <col min="3605" max="3606" width="12.7265625" style="1" bestFit="1" customWidth="1"/>
    <col min="3607" max="3607" width="11.54296875" style="1" bestFit="1" customWidth="1"/>
    <col min="3608" max="3840" width="11.453125" style="1"/>
    <col min="3841" max="3841" width="1.54296875" style="1" customWidth="1"/>
    <col min="3842" max="3842" width="17.54296875" style="1" customWidth="1"/>
    <col min="3843" max="3843" width="19.54296875" style="1" customWidth="1"/>
    <col min="3844" max="3844" width="19.7265625" style="1" customWidth="1"/>
    <col min="3845" max="3845" width="18.81640625" style="1" customWidth="1"/>
    <col min="3846" max="3846" width="19.26953125" style="1" customWidth="1"/>
    <col min="3847" max="3847" width="21" style="1" customWidth="1"/>
    <col min="3848" max="3848" width="18.1796875" style="1" customWidth="1"/>
    <col min="3849" max="3849" width="11.81640625" style="1" customWidth="1"/>
    <col min="3850" max="3850" width="13.81640625" style="1" customWidth="1"/>
    <col min="3851" max="3851" width="15.453125" style="1" customWidth="1"/>
    <col min="3852" max="3852" width="12.1796875" style="1" bestFit="1" customWidth="1"/>
    <col min="3853" max="3853" width="11.54296875" style="1" bestFit="1" customWidth="1"/>
    <col min="3854" max="3855" width="11.453125" style="1"/>
    <col min="3856" max="3858" width="12.7265625" style="1" bestFit="1" customWidth="1"/>
    <col min="3859" max="3859" width="13.453125" style="1" customWidth="1"/>
    <col min="3860" max="3860" width="11.453125" style="1"/>
    <col min="3861" max="3862" width="12.7265625" style="1" bestFit="1" customWidth="1"/>
    <col min="3863" max="3863" width="11.54296875" style="1" bestFit="1" customWidth="1"/>
    <col min="3864" max="4096" width="11.453125" style="1"/>
    <col min="4097" max="4097" width="1.54296875" style="1" customWidth="1"/>
    <col min="4098" max="4098" width="17.54296875" style="1" customWidth="1"/>
    <col min="4099" max="4099" width="19.54296875" style="1" customWidth="1"/>
    <col min="4100" max="4100" width="19.7265625" style="1" customWidth="1"/>
    <col min="4101" max="4101" width="18.81640625" style="1" customWidth="1"/>
    <col min="4102" max="4102" width="19.26953125" style="1" customWidth="1"/>
    <col min="4103" max="4103" width="21" style="1" customWidth="1"/>
    <col min="4104" max="4104" width="18.1796875" style="1" customWidth="1"/>
    <col min="4105" max="4105" width="11.81640625" style="1" customWidth="1"/>
    <col min="4106" max="4106" width="13.81640625" style="1" customWidth="1"/>
    <col min="4107" max="4107" width="15.453125" style="1" customWidth="1"/>
    <col min="4108" max="4108" width="12.1796875" style="1" bestFit="1" customWidth="1"/>
    <col min="4109" max="4109" width="11.54296875" style="1" bestFit="1" customWidth="1"/>
    <col min="4110" max="4111" width="11.453125" style="1"/>
    <col min="4112" max="4114" width="12.7265625" style="1" bestFit="1" customWidth="1"/>
    <col min="4115" max="4115" width="13.453125" style="1" customWidth="1"/>
    <col min="4116" max="4116" width="11.453125" style="1"/>
    <col min="4117" max="4118" width="12.7265625" style="1" bestFit="1" customWidth="1"/>
    <col min="4119" max="4119" width="11.54296875" style="1" bestFit="1" customWidth="1"/>
    <col min="4120" max="4352" width="11.453125" style="1"/>
    <col min="4353" max="4353" width="1.54296875" style="1" customWidth="1"/>
    <col min="4354" max="4354" width="17.54296875" style="1" customWidth="1"/>
    <col min="4355" max="4355" width="19.54296875" style="1" customWidth="1"/>
    <col min="4356" max="4356" width="19.7265625" style="1" customWidth="1"/>
    <col min="4357" max="4357" width="18.81640625" style="1" customWidth="1"/>
    <col min="4358" max="4358" width="19.26953125" style="1" customWidth="1"/>
    <col min="4359" max="4359" width="21" style="1" customWidth="1"/>
    <col min="4360" max="4360" width="18.1796875" style="1" customWidth="1"/>
    <col min="4361" max="4361" width="11.81640625" style="1" customWidth="1"/>
    <col min="4362" max="4362" width="13.81640625" style="1" customWidth="1"/>
    <col min="4363" max="4363" width="15.453125" style="1" customWidth="1"/>
    <col min="4364" max="4364" width="12.1796875" style="1" bestFit="1" customWidth="1"/>
    <col min="4365" max="4365" width="11.54296875" style="1" bestFit="1" customWidth="1"/>
    <col min="4366" max="4367" width="11.453125" style="1"/>
    <col min="4368" max="4370" width="12.7265625" style="1" bestFit="1" customWidth="1"/>
    <col min="4371" max="4371" width="13.453125" style="1" customWidth="1"/>
    <col min="4372" max="4372" width="11.453125" style="1"/>
    <col min="4373" max="4374" width="12.7265625" style="1" bestFit="1" customWidth="1"/>
    <col min="4375" max="4375" width="11.54296875" style="1" bestFit="1" customWidth="1"/>
    <col min="4376" max="4608" width="11.453125" style="1"/>
    <col min="4609" max="4609" width="1.54296875" style="1" customWidth="1"/>
    <col min="4610" max="4610" width="17.54296875" style="1" customWidth="1"/>
    <col min="4611" max="4611" width="19.54296875" style="1" customWidth="1"/>
    <col min="4612" max="4612" width="19.7265625" style="1" customWidth="1"/>
    <col min="4613" max="4613" width="18.81640625" style="1" customWidth="1"/>
    <col min="4614" max="4614" width="19.26953125" style="1" customWidth="1"/>
    <col min="4615" max="4615" width="21" style="1" customWidth="1"/>
    <col min="4616" max="4616" width="18.1796875" style="1" customWidth="1"/>
    <col min="4617" max="4617" width="11.81640625" style="1" customWidth="1"/>
    <col min="4618" max="4618" width="13.81640625" style="1" customWidth="1"/>
    <col min="4619" max="4619" width="15.453125" style="1" customWidth="1"/>
    <col min="4620" max="4620" width="12.1796875" style="1" bestFit="1" customWidth="1"/>
    <col min="4621" max="4621" width="11.54296875" style="1" bestFit="1" customWidth="1"/>
    <col min="4622" max="4623" width="11.453125" style="1"/>
    <col min="4624" max="4626" width="12.7265625" style="1" bestFit="1" customWidth="1"/>
    <col min="4627" max="4627" width="13.453125" style="1" customWidth="1"/>
    <col min="4628" max="4628" width="11.453125" style="1"/>
    <col min="4629" max="4630" width="12.7265625" style="1" bestFit="1" customWidth="1"/>
    <col min="4631" max="4631" width="11.54296875" style="1" bestFit="1" customWidth="1"/>
    <col min="4632" max="4864" width="11.453125" style="1"/>
    <col min="4865" max="4865" width="1.54296875" style="1" customWidth="1"/>
    <col min="4866" max="4866" width="17.54296875" style="1" customWidth="1"/>
    <col min="4867" max="4867" width="19.54296875" style="1" customWidth="1"/>
    <col min="4868" max="4868" width="19.7265625" style="1" customWidth="1"/>
    <col min="4869" max="4869" width="18.81640625" style="1" customWidth="1"/>
    <col min="4870" max="4870" width="19.26953125" style="1" customWidth="1"/>
    <col min="4871" max="4871" width="21" style="1" customWidth="1"/>
    <col min="4872" max="4872" width="18.1796875" style="1" customWidth="1"/>
    <col min="4873" max="4873" width="11.81640625" style="1" customWidth="1"/>
    <col min="4874" max="4874" width="13.81640625" style="1" customWidth="1"/>
    <col min="4875" max="4875" width="15.453125" style="1" customWidth="1"/>
    <col min="4876" max="4876" width="12.1796875" style="1" bestFit="1" customWidth="1"/>
    <col min="4877" max="4877" width="11.54296875" style="1" bestFit="1" customWidth="1"/>
    <col min="4878" max="4879" width="11.453125" style="1"/>
    <col min="4880" max="4882" width="12.7265625" style="1" bestFit="1" customWidth="1"/>
    <col min="4883" max="4883" width="13.453125" style="1" customWidth="1"/>
    <col min="4884" max="4884" width="11.453125" style="1"/>
    <col min="4885" max="4886" width="12.7265625" style="1" bestFit="1" customWidth="1"/>
    <col min="4887" max="4887" width="11.54296875" style="1" bestFit="1" customWidth="1"/>
    <col min="4888" max="5120" width="11.453125" style="1"/>
    <col min="5121" max="5121" width="1.54296875" style="1" customWidth="1"/>
    <col min="5122" max="5122" width="17.54296875" style="1" customWidth="1"/>
    <col min="5123" max="5123" width="19.54296875" style="1" customWidth="1"/>
    <col min="5124" max="5124" width="19.7265625" style="1" customWidth="1"/>
    <col min="5125" max="5125" width="18.81640625" style="1" customWidth="1"/>
    <col min="5126" max="5126" width="19.26953125" style="1" customWidth="1"/>
    <col min="5127" max="5127" width="21" style="1" customWidth="1"/>
    <col min="5128" max="5128" width="18.1796875" style="1" customWidth="1"/>
    <col min="5129" max="5129" width="11.81640625" style="1" customWidth="1"/>
    <col min="5130" max="5130" width="13.81640625" style="1" customWidth="1"/>
    <col min="5131" max="5131" width="15.453125" style="1" customWidth="1"/>
    <col min="5132" max="5132" width="12.1796875" style="1" bestFit="1" customWidth="1"/>
    <col min="5133" max="5133" width="11.54296875" style="1" bestFit="1" customWidth="1"/>
    <col min="5134" max="5135" width="11.453125" style="1"/>
    <col min="5136" max="5138" width="12.7265625" style="1" bestFit="1" customWidth="1"/>
    <col min="5139" max="5139" width="13.453125" style="1" customWidth="1"/>
    <col min="5140" max="5140" width="11.453125" style="1"/>
    <col min="5141" max="5142" width="12.7265625" style="1" bestFit="1" customWidth="1"/>
    <col min="5143" max="5143" width="11.54296875" style="1" bestFit="1" customWidth="1"/>
    <col min="5144" max="5376" width="11.453125" style="1"/>
    <col min="5377" max="5377" width="1.54296875" style="1" customWidth="1"/>
    <col min="5378" max="5378" width="17.54296875" style="1" customWidth="1"/>
    <col min="5379" max="5379" width="19.54296875" style="1" customWidth="1"/>
    <col min="5380" max="5380" width="19.7265625" style="1" customWidth="1"/>
    <col min="5381" max="5381" width="18.81640625" style="1" customWidth="1"/>
    <col min="5382" max="5382" width="19.26953125" style="1" customWidth="1"/>
    <col min="5383" max="5383" width="21" style="1" customWidth="1"/>
    <col min="5384" max="5384" width="18.1796875" style="1" customWidth="1"/>
    <col min="5385" max="5385" width="11.81640625" style="1" customWidth="1"/>
    <col min="5386" max="5386" width="13.81640625" style="1" customWidth="1"/>
    <col min="5387" max="5387" width="15.453125" style="1" customWidth="1"/>
    <col min="5388" max="5388" width="12.1796875" style="1" bestFit="1" customWidth="1"/>
    <col min="5389" max="5389" width="11.54296875" style="1" bestFit="1" customWidth="1"/>
    <col min="5390" max="5391" width="11.453125" style="1"/>
    <col min="5392" max="5394" width="12.7265625" style="1" bestFit="1" customWidth="1"/>
    <col min="5395" max="5395" width="13.453125" style="1" customWidth="1"/>
    <col min="5396" max="5396" width="11.453125" style="1"/>
    <col min="5397" max="5398" width="12.7265625" style="1" bestFit="1" customWidth="1"/>
    <col min="5399" max="5399" width="11.54296875" style="1" bestFit="1" customWidth="1"/>
    <col min="5400" max="5632" width="11.453125" style="1"/>
    <col min="5633" max="5633" width="1.54296875" style="1" customWidth="1"/>
    <col min="5634" max="5634" width="17.54296875" style="1" customWidth="1"/>
    <col min="5635" max="5635" width="19.54296875" style="1" customWidth="1"/>
    <col min="5636" max="5636" width="19.7265625" style="1" customWidth="1"/>
    <col min="5637" max="5637" width="18.81640625" style="1" customWidth="1"/>
    <col min="5638" max="5638" width="19.26953125" style="1" customWidth="1"/>
    <col min="5639" max="5639" width="21" style="1" customWidth="1"/>
    <col min="5640" max="5640" width="18.1796875" style="1" customWidth="1"/>
    <col min="5641" max="5641" width="11.81640625" style="1" customWidth="1"/>
    <col min="5642" max="5642" width="13.81640625" style="1" customWidth="1"/>
    <col min="5643" max="5643" width="15.453125" style="1" customWidth="1"/>
    <col min="5644" max="5644" width="12.1796875" style="1" bestFit="1" customWidth="1"/>
    <col min="5645" max="5645" width="11.54296875" style="1" bestFit="1" customWidth="1"/>
    <col min="5646" max="5647" width="11.453125" style="1"/>
    <col min="5648" max="5650" width="12.7265625" style="1" bestFit="1" customWidth="1"/>
    <col min="5651" max="5651" width="13.453125" style="1" customWidth="1"/>
    <col min="5652" max="5652" width="11.453125" style="1"/>
    <col min="5653" max="5654" width="12.7265625" style="1" bestFit="1" customWidth="1"/>
    <col min="5655" max="5655" width="11.54296875" style="1" bestFit="1" customWidth="1"/>
    <col min="5656" max="5888" width="11.453125" style="1"/>
    <col min="5889" max="5889" width="1.54296875" style="1" customWidth="1"/>
    <col min="5890" max="5890" width="17.54296875" style="1" customWidth="1"/>
    <col min="5891" max="5891" width="19.54296875" style="1" customWidth="1"/>
    <col min="5892" max="5892" width="19.7265625" style="1" customWidth="1"/>
    <col min="5893" max="5893" width="18.81640625" style="1" customWidth="1"/>
    <col min="5894" max="5894" width="19.26953125" style="1" customWidth="1"/>
    <col min="5895" max="5895" width="21" style="1" customWidth="1"/>
    <col min="5896" max="5896" width="18.1796875" style="1" customWidth="1"/>
    <col min="5897" max="5897" width="11.81640625" style="1" customWidth="1"/>
    <col min="5898" max="5898" width="13.81640625" style="1" customWidth="1"/>
    <col min="5899" max="5899" width="15.453125" style="1" customWidth="1"/>
    <col min="5900" max="5900" width="12.1796875" style="1" bestFit="1" customWidth="1"/>
    <col min="5901" max="5901" width="11.54296875" style="1" bestFit="1" customWidth="1"/>
    <col min="5902" max="5903" width="11.453125" style="1"/>
    <col min="5904" max="5906" width="12.7265625" style="1" bestFit="1" customWidth="1"/>
    <col min="5907" max="5907" width="13.453125" style="1" customWidth="1"/>
    <col min="5908" max="5908" width="11.453125" style="1"/>
    <col min="5909" max="5910" width="12.7265625" style="1" bestFit="1" customWidth="1"/>
    <col min="5911" max="5911" width="11.54296875" style="1" bestFit="1" customWidth="1"/>
    <col min="5912" max="6144" width="11.453125" style="1"/>
    <col min="6145" max="6145" width="1.54296875" style="1" customWidth="1"/>
    <col min="6146" max="6146" width="17.54296875" style="1" customWidth="1"/>
    <col min="6147" max="6147" width="19.54296875" style="1" customWidth="1"/>
    <col min="6148" max="6148" width="19.7265625" style="1" customWidth="1"/>
    <col min="6149" max="6149" width="18.81640625" style="1" customWidth="1"/>
    <col min="6150" max="6150" width="19.26953125" style="1" customWidth="1"/>
    <col min="6151" max="6151" width="21" style="1" customWidth="1"/>
    <col min="6152" max="6152" width="18.1796875" style="1" customWidth="1"/>
    <col min="6153" max="6153" width="11.81640625" style="1" customWidth="1"/>
    <col min="6154" max="6154" width="13.81640625" style="1" customWidth="1"/>
    <col min="6155" max="6155" width="15.453125" style="1" customWidth="1"/>
    <col min="6156" max="6156" width="12.1796875" style="1" bestFit="1" customWidth="1"/>
    <col min="6157" max="6157" width="11.54296875" style="1" bestFit="1" customWidth="1"/>
    <col min="6158" max="6159" width="11.453125" style="1"/>
    <col min="6160" max="6162" width="12.7265625" style="1" bestFit="1" customWidth="1"/>
    <col min="6163" max="6163" width="13.453125" style="1" customWidth="1"/>
    <col min="6164" max="6164" width="11.453125" style="1"/>
    <col min="6165" max="6166" width="12.7265625" style="1" bestFit="1" customWidth="1"/>
    <col min="6167" max="6167" width="11.54296875" style="1" bestFit="1" customWidth="1"/>
    <col min="6168" max="6400" width="11.453125" style="1"/>
    <col min="6401" max="6401" width="1.54296875" style="1" customWidth="1"/>
    <col min="6402" max="6402" width="17.54296875" style="1" customWidth="1"/>
    <col min="6403" max="6403" width="19.54296875" style="1" customWidth="1"/>
    <col min="6404" max="6404" width="19.7265625" style="1" customWidth="1"/>
    <col min="6405" max="6405" width="18.81640625" style="1" customWidth="1"/>
    <col min="6406" max="6406" width="19.26953125" style="1" customWidth="1"/>
    <col min="6407" max="6407" width="21" style="1" customWidth="1"/>
    <col min="6408" max="6408" width="18.1796875" style="1" customWidth="1"/>
    <col min="6409" max="6409" width="11.81640625" style="1" customWidth="1"/>
    <col min="6410" max="6410" width="13.81640625" style="1" customWidth="1"/>
    <col min="6411" max="6411" width="15.453125" style="1" customWidth="1"/>
    <col min="6412" max="6412" width="12.1796875" style="1" bestFit="1" customWidth="1"/>
    <col min="6413" max="6413" width="11.54296875" style="1" bestFit="1" customWidth="1"/>
    <col min="6414" max="6415" width="11.453125" style="1"/>
    <col min="6416" max="6418" width="12.7265625" style="1" bestFit="1" customWidth="1"/>
    <col min="6419" max="6419" width="13.453125" style="1" customWidth="1"/>
    <col min="6420" max="6420" width="11.453125" style="1"/>
    <col min="6421" max="6422" width="12.7265625" style="1" bestFit="1" customWidth="1"/>
    <col min="6423" max="6423" width="11.54296875" style="1" bestFit="1" customWidth="1"/>
    <col min="6424" max="6656" width="11.453125" style="1"/>
    <col min="6657" max="6657" width="1.54296875" style="1" customWidth="1"/>
    <col min="6658" max="6658" width="17.54296875" style="1" customWidth="1"/>
    <col min="6659" max="6659" width="19.54296875" style="1" customWidth="1"/>
    <col min="6660" max="6660" width="19.7265625" style="1" customWidth="1"/>
    <col min="6661" max="6661" width="18.81640625" style="1" customWidth="1"/>
    <col min="6662" max="6662" width="19.26953125" style="1" customWidth="1"/>
    <col min="6663" max="6663" width="21" style="1" customWidth="1"/>
    <col min="6664" max="6664" width="18.1796875" style="1" customWidth="1"/>
    <col min="6665" max="6665" width="11.81640625" style="1" customWidth="1"/>
    <col min="6666" max="6666" width="13.81640625" style="1" customWidth="1"/>
    <col min="6667" max="6667" width="15.453125" style="1" customWidth="1"/>
    <col min="6668" max="6668" width="12.1796875" style="1" bestFit="1" customWidth="1"/>
    <col min="6669" max="6669" width="11.54296875" style="1" bestFit="1" customWidth="1"/>
    <col min="6670" max="6671" width="11.453125" style="1"/>
    <col min="6672" max="6674" width="12.7265625" style="1" bestFit="1" customWidth="1"/>
    <col min="6675" max="6675" width="13.453125" style="1" customWidth="1"/>
    <col min="6676" max="6676" width="11.453125" style="1"/>
    <col min="6677" max="6678" width="12.7265625" style="1" bestFit="1" customWidth="1"/>
    <col min="6679" max="6679" width="11.54296875" style="1" bestFit="1" customWidth="1"/>
    <col min="6680" max="6912" width="11.453125" style="1"/>
    <col min="6913" max="6913" width="1.54296875" style="1" customWidth="1"/>
    <col min="6914" max="6914" width="17.54296875" style="1" customWidth="1"/>
    <col min="6915" max="6915" width="19.54296875" style="1" customWidth="1"/>
    <col min="6916" max="6916" width="19.7265625" style="1" customWidth="1"/>
    <col min="6917" max="6917" width="18.81640625" style="1" customWidth="1"/>
    <col min="6918" max="6918" width="19.26953125" style="1" customWidth="1"/>
    <col min="6919" max="6919" width="21" style="1" customWidth="1"/>
    <col min="6920" max="6920" width="18.1796875" style="1" customWidth="1"/>
    <col min="6921" max="6921" width="11.81640625" style="1" customWidth="1"/>
    <col min="6922" max="6922" width="13.81640625" style="1" customWidth="1"/>
    <col min="6923" max="6923" width="15.453125" style="1" customWidth="1"/>
    <col min="6924" max="6924" width="12.1796875" style="1" bestFit="1" customWidth="1"/>
    <col min="6925" max="6925" width="11.54296875" style="1" bestFit="1" customWidth="1"/>
    <col min="6926" max="6927" width="11.453125" style="1"/>
    <col min="6928" max="6930" width="12.7265625" style="1" bestFit="1" customWidth="1"/>
    <col min="6931" max="6931" width="13.453125" style="1" customWidth="1"/>
    <col min="6932" max="6932" width="11.453125" style="1"/>
    <col min="6933" max="6934" width="12.7265625" style="1" bestFit="1" customWidth="1"/>
    <col min="6935" max="6935" width="11.54296875" style="1" bestFit="1" customWidth="1"/>
    <col min="6936" max="7168" width="11.453125" style="1"/>
    <col min="7169" max="7169" width="1.54296875" style="1" customWidth="1"/>
    <col min="7170" max="7170" width="17.54296875" style="1" customWidth="1"/>
    <col min="7171" max="7171" width="19.54296875" style="1" customWidth="1"/>
    <col min="7172" max="7172" width="19.7265625" style="1" customWidth="1"/>
    <col min="7173" max="7173" width="18.81640625" style="1" customWidth="1"/>
    <col min="7174" max="7174" width="19.26953125" style="1" customWidth="1"/>
    <col min="7175" max="7175" width="21" style="1" customWidth="1"/>
    <col min="7176" max="7176" width="18.1796875" style="1" customWidth="1"/>
    <col min="7177" max="7177" width="11.81640625" style="1" customWidth="1"/>
    <col min="7178" max="7178" width="13.81640625" style="1" customWidth="1"/>
    <col min="7179" max="7179" width="15.453125" style="1" customWidth="1"/>
    <col min="7180" max="7180" width="12.1796875" style="1" bestFit="1" customWidth="1"/>
    <col min="7181" max="7181" width="11.54296875" style="1" bestFit="1" customWidth="1"/>
    <col min="7182" max="7183" width="11.453125" style="1"/>
    <col min="7184" max="7186" width="12.7265625" style="1" bestFit="1" customWidth="1"/>
    <col min="7187" max="7187" width="13.453125" style="1" customWidth="1"/>
    <col min="7188" max="7188" width="11.453125" style="1"/>
    <col min="7189" max="7190" width="12.7265625" style="1" bestFit="1" customWidth="1"/>
    <col min="7191" max="7191" width="11.54296875" style="1" bestFit="1" customWidth="1"/>
    <col min="7192" max="7424" width="11.453125" style="1"/>
    <col min="7425" max="7425" width="1.54296875" style="1" customWidth="1"/>
    <col min="7426" max="7426" width="17.54296875" style="1" customWidth="1"/>
    <col min="7427" max="7427" width="19.54296875" style="1" customWidth="1"/>
    <col min="7428" max="7428" width="19.7265625" style="1" customWidth="1"/>
    <col min="7429" max="7429" width="18.81640625" style="1" customWidth="1"/>
    <col min="7430" max="7430" width="19.26953125" style="1" customWidth="1"/>
    <col min="7431" max="7431" width="21" style="1" customWidth="1"/>
    <col min="7432" max="7432" width="18.1796875" style="1" customWidth="1"/>
    <col min="7433" max="7433" width="11.81640625" style="1" customWidth="1"/>
    <col min="7434" max="7434" width="13.81640625" style="1" customWidth="1"/>
    <col min="7435" max="7435" width="15.453125" style="1" customWidth="1"/>
    <col min="7436" max="7436" width="12.1796875" style="1" bestFit="1" customWidth="1"/>
    <col min="7437" max="7437" width="11.54296875" style="1" bestFit="1" customWidth="1"/>
    <col min="7438" max="7439" width="11.453125" style="1"/>
    <col min="7440" max="7442" width="12.7265625" style="1" bestFit="1" customWidth="1"/>
    <col min="7443" max="7443" width="13.453125" style="1" customWidth="1"/>
    <col min="7444" max="7444" width="11.453125" style="1"/>
    <col min="7445" max="7446" width="12.7265625" style="1" bestFit="1" customWidth="1"/>
    <col min="7447" max="7447" width="11.54296875" style="1" bestFit="1" customWidth="1"/>
    <col min="7448" max="7680" width="11.453125" style="1"/>
    <col min="7681" max="7681" width="1.54296875" style="1" customWidth="1"/>
    <col min="7682" max="7682" width="17.54296875" style="1" customWidth="1"/>
    <col min="7683" max="7683" width="19.54296875" style="1" customWidth="1"/>
    <col min="7684" max="7684" width="19.7265625" style="1" customWidth="1"/>
    <col min="7685" max="7685" width="18.81640625" style="1" customWidth="1"/>
    <col min="7686" max="7686" width="19.26953125" style="1" customWidth="1"/>
    <col min="7687" max="7687" width="21" style="1" customWidth="1"/>
    <col min="7688" max="7688" width="18.1796875" style="1" customWidth="1"/>
    <col min="7689" max="7689" width="11.81640625" style="1" customWidth="1"/>
    <col min="7690" max="7690" width="13.81640625" style="1" customWidth="1"/>
    <col min="7691" max="7691" width="15.453125" style="1" customWidth="1"/>
    <col min="7692" max="7692" width="12.1796875" style="1" bestFit="1" customWidth="1"/>
    <col min="7693" max="7693" width="11.54296875" style="1" bestFit="1" customWidth="1"/>
    <col min="7694" max="7695" width="11.453125" style="1"/>
    <col min="7696" max="7698" width="12.7265625" style="1" bestFit="1" customWidth="1"/>
    <col min="7699" max="7699" width="13.453125" style="1" customWidth="1"/>
    <col min="7700" max="7700" width="11.453125" style="1"/>
    <col min="7701" max="7702" width="12.7265625" style="1" bestFit="1" customWidth="1"/>
    <col min="7703" max="7703" width="11.54296875" style="1" bestFit="1" customWidth="1"/>
    <col min="7704" max="7936" width="11.453125" style="1"/>
    <col min="7937" max="7937" width="1.54296875" style="1" customWidth="1"/>
    <col min="7938" max="7938" width="17.54296875" style="1" customWidth="1"/>
    <col min="7939" max="7939" width="19.54296875" style="1" customWidth="1"/>
    <col min="7940" max="7940" width="19.7265625" style="1" customWidth="1"/>
    <col min="7941" max="7941" width="18.81640625" style="1" customWidth="1"/>
    <col min="7942" max="7942" width="19.26953125" style="1" customWidth="1"/>
    <col min="7943" max="7943" width="21" style="1" customWidth="1"/>
    <col min="7944" max="7944" width="18.1796875" style="1" customWidth="1"/>
    <col min="7945" max="7945" width="11.81640625" style="1" customWidth="1"/>
    <col min="7946" max="7946" width="13.81640625" style="1" customWidth="1"/>
    <col min="7947" max="7947" width="15.453125" style="1" customWidth="1"/>
    <col min="7948" max="7948" width="12.1796875" style="1" bestFit="1" customWidth="1"/>
    <col min="7949" max="7949" width="11.54296875" style="1" bestFit="1" customWidth="1"/>
    <col min="7950" max="7951" width="11.453125" style="1"/>
    <col min="7952" max="7954" width="12.7265625" style="1" bestFit="1" customWidth="1"/>
    <col min="7955" max="7955" width="13.453125" style="1" customWidth="1"/>
    <col min="7956" max="7956" width="11.453125" style="1"/>
    <col min="7957" max="7958" width="12.7265625" style="1" bestFit="1" customWidth="1"/>
    <col min="7959" max="7959" width="11.54296875" style="1" bestFit="1" customWidth="1"/>
    <col min="7960" max="8192" width="11.453125" style="1"/>
    <col min="8193" max="8193" width="1.54296875" style="1" customWidth="1"/>
    <col min="8194" max="8194" width="17.54296875" style="1" customWidth="1"/>
    <col min="8195" max="8195" width="19.54296875" style="1" customWidth="1"/>
    <col min="8196" max="8196" width="19.7265625" style="1" customWidth="1"/>
    <col min="8197" max="8197" width="18.81640625" style="1" customWidth="1"/>
    <col min="8198" max="8198" width="19.26953125" style="1" customWidth="1"/>
    <col min="8199" max="8199" width="21" style="1" customWidth="1"/>
    <col min="8200" max="8200" width="18.1796875" style="1" customWidth="1"/>
    <col min="8201" max="8201" width="11.81640625" style="1" customWidth="1"/>
    <col min="8202" max="8202" width="13.81640625" style="1" customWidth="1"/>
    <col min="8203" max="8203" width="15.453125" style="1" customWidth="1"/>
    <col min="8204" max="8204" width="12.1796875" style="1" bestFit="1" customWidth="1"/>
    <col min="8205" max="8205" width="11.54296875" style="1" bestFit="1" customWidth="1"/>
    <col min="8206" max="8207" width="11.453125" style="1"/>
    <col min="8208" max="8210" width="12.7265625" style="1" bestFit="1" customWidth="1"/>
    <col min="8211" max="8211" width="13.453125" style="1" customWidth="1"/>
    <col min="8212" max="8212" width="11.453125" style="1"/>
    <col min="8213" max="8214" width="12.7265625" style="1" bestFit="1" customWidth="1"/>
    <col min="8215" max="8215" width="11.54296875" style="1" bestFit="1" customWidth="1"/>
    <col min="8216" max="8448" width="11.453125" style="1"/>
    <col min="8449" max="8449" width="1.54296875" style="1" customWidth="1"/>
    <col min="8450" max="8450" width="17.54296875" style="1" customWidth="1"/>
    <col min="8451" max="8451" width="19.54296875" style="1" customWidth="1"/>
    <col min="8452" max="8452" width="19.7265625" style="1" customWidth="1"/>
    <col min="8453" max="8453" width="18.81640625" style="1" customWidth="1"/>
    <col min="8454" max="8454" width="19.26953125" style="1" customWidth="1"/>
    <col min="8455" max="8455" width="21" style="1" customWidth="1"/>
    <col min="8456" max="8456" width="18.1796875" style="1" customWidth="1"/>
    <col min="8457" max="8457" width="11.81640625" style="1" customWidth="1"/>
    <col min="8458" max="8458" width="13.81640625" style="1" customWidth="1"/>
    <col min="8459" max="8459" width="15.453125" style="1" customWidth="1"/>
    <col min="8460" max="8460" width="12.1796875" style="1" bestFit="1" customWidth="1"/>
    <col min="8461" max="8461" width="11.54296875" style="1" bestFit="1" customWidth="1"/>
    <col min="8462" max="8463" width="11.453125" style="1"/>
    <col min="8464" max="8466" width="12.7265625" style="1" bestFit="1" customWidth="1"/>
    <col min="8467" max="8467" width="13.453125" style="1" customWidth="1"/>
    <col min="8468" max="8468" width="11.453125" style="1"/>
    <col min="8469" max="8470" width="12.7265625" style="1" bestFit="1" customWidth="1"/>
    <col min="8471" max="8471" width="11.54296875" style="1" bestFit="1" customWidth="1"/>
    <col min="8472" max="8704" width="11.453125" style="1"/>
    <col min="8705" max="8705" width="1.54296875" style="1" customWidth="1"/>
    <col min="8706" max="8706" width="17.54296875" style="1" customWidth="1"/>
    <col min="8707" max="8707" width="19.54296875" style="1" customWidth="1"/>
    <col min="8708" max="8708" width="19.7265625" style="1" customWidth="1"/>
    <col min="8709" max="8709" width="18.81640625" style="1" customWidth="1"/>
    <col min="8710" max="8710" width="19.26953125" style="1" customWidth="1"/>
    <col min="8711" max="8711" width="21" style="1" customWidth="1"/>
    <col min="8712" max="8712" width="18.1796875" style="1" customWidth="1"/>
    <col min="8713" max="8713" width="11.81640625" style="1" customWidth="1"/>
    <col min="8714" max="8714" width="13.81640625" style="1" customWidth="1"/>
    <col min="8715" max="8715" width="15.453125" style="1" customWidth="1"/>
    <col min="8716" max="8716" width="12.1796875" style="1" bestFit="1" customWidth="1"/>
    <col min="8717" max="8717" width="11.54296875" style="1" bestFit="1" customWidth="1"/>
    <col min="8718" max="8719" width="11.453125" style="1"/>
    <col min="8720" max="8722" width="12.7265625" style="1" bestFit="1" customWidth="1"/>
    <col min="8723" max="8723" width="13.453125" style="1" customWidth="1"/>
    <col min="8724" max="8724" width="11.453125" style="1"/>
    <col min="8725" max="8726" width="12.7265625" style="1" bestFit="1" customWidth="1"/>
    <col min="8727" max="8727" width="11.54296875" style="1" bestFit="1" customWidth="1"/>
    <col min="8728" max="8960" width="11.453125" style="1"/>
    <col min="8961" max="8961" width="1.54296875" style="1" customWidth="1"/>
    <col min="8962" max="8962" width="17.54296875" style="1" customWidth="1"/>
    <col min="8963" max="8963" width="19.54296875" style="1" customWidth="1"/>
    <col min="8964" max="8964" width="19.7265625" style="1" customWidth="1"/>
    <col min="8965" max="8965" width="18.81640625" style="1" customWidth="1"/>
    <col min="8966" max="8966" width="19.26953125" style="1" customWidth="1"/>
    <col min="8967" max="8967" width="21" style="1" customWidth="1"/>
    <col min="8968" max="8968" width="18.1796875" style="1" customWidth="1"/>
    <col min="8969" max="8969" width="11.81640625" style="1" customWidth="1"/>
    <col min="8970" max="8970" width="13.81640625" style="1" customWidth="1"/>
    <col min="8971" max="8971" width="15.453125" style="1" customWidth="1"/>
    <col min="8972" max="8972" width="12.1796875" style="1" bestFit="1" customWidth="1"/>
    <col min="8973" max="8973" width="11.54296875" style="1" bestFit="1" customWidth="1"/>
    <col min="8974" max="8975" width="11.453125" style="1"/>
    <col min="8976" max="8978" width="12.7265625" style="1" bestFit="1" customWidth="1"/>
    <col min="8979" max="8979" width="13.453125" style="1" customWidth="1"/>
    <col min="8980" max="8980" width="11.453125" style="1"/>
    <col min="8981" max="8982" width="12.7265625" style="1" bestFit="1" customWidth="1"/>
    <col min="8983" max="8983" width="11.54296875" style="1" bestFit="1" customWidth="1"/>
    <col min="8984" max="9216" width="11.453125" style="1"/>
    <col min="9217" max="9217" width="1.54296875" style="1" customWidth="1"/>
    <col min="9218" max="9218" width="17.54296875" style="1" customWidth="1"/>
    <col min="9219" max="9219" width="19.54296875" style="1" customWidth="1"/>
    <col min="9220" max="9220" width="19.7265625" style="1" customWidth="1"/>
    <col min="9221" max="9221" width="18.81640625" style="1" customWidth="1"/>
    <col min="9222" max="9222" width="19.26953125" style="1" customWidth="1"/>
    <col min="9223" max="9223" width="21" style="1" customWidth="1"/>
    <col min="9224" max="9224" width="18.1796875" style="1" customWidth="1"/>
    <col min="9225" max="9225" width="11.81640625" style="1" customWidth="1"/>
    <col min="9226" max="9226" width="13.81640625" style="1" customWidth="1"/>
    <col min="9227" max="9227" width="15.453125" style="1" customWidth="1"/>
    <col min="9228" max="9228" width="12.1796875" style="1" bestFit="1" customWidth="1"/>
    <col min="9229" max="9229" width="11.54296875" style="1" bestFit="1" customWidth="1"/>
    <col min="9230" max="9231" width="11.453125" style="1"/>
    <col min="9232" max="9234" width="12.7265625" style="1" bestFit="1" customWidth="1"/>
    <col min="9235" max="9235" width="13.453125" style="1" customWidth="1"/>
    <col min="9236" max="9236" width="11.453125" style="1"/>
    <col min="9237" max="9238" width="12.7265625" style="1" bestFit="1" customWidth="1"/>
    <col min="9239" max="9239" width="11.54296875" style="1" bestFit="1" customWidth="1"/>
    <col min="9240" max="9472" width="11.453125" style="1"/>
    <col min="9473" max="9473" width="1.54296875" style="1" customWidth="1"/>
    <col min="9474" max="9474" width="17.54296875" style="1" customWidth="1"/>
    <col min="9475" max="9475" width="19.54296875" style="1" customWidth="1"/>
    <col min="9476" max="9476" width="19.7265625" style="1" customWidth="1"/>
    <col min="9477" max="9477" width="18.81640625" style="1" customWidth="1"/>
    <col min="9478" max="9478" width="19.26953125" style="1" customWidth="1"/>
    <col min="9479" max="9479" width="21" style="1" customWidth="1"/>
    <col min="9480" max="9480" width="18.1796875" style="1" customWidth="1"/>
    <col min="9481" max="9481" width="11.81640625" style="1" customWidth="1"/>
    <col min="9482" max="9482" width="13.81640625" style="1" customWidth="1"/>
    <col min="9483" max="9483" width="15.453125" style="1" customWidth="1"/>
    <col min="9484" max="9484" width="12.1796875" style="1" bestFit="1" customWidth="1"/>
    <col min="9485" max="9485" width="11.54296875" style="1" bestFit="1" customWidth="1"/>
    <col min="9486" max="9487" width="11.453125" style="1"/>
    <col min="9488" max="9490" width="12.7265625" style="1" bestFit="1" customWidth="1"/>
    <col min="9491" max="9491" width="13.453125" style="1" customWidth="1"/>
    <col min="9492" max="9492" width="11.453125" style="1"/>
    <col min="9493" max="9494" width="12.7265625" style="1" bestFit="1" customWidth="1"/>
    <col min="9495" max="9495" width="11.54296875" style="1" bestFit="1" customWidth="1"/>
    <col min="9496" max="9728" width="11.453125" style="1"/>
    <col min="9729" max="9729" width="1.54296875" style="1" customWidth="1"/>
    <col min="9730" max="9730" width="17.54296875" style="1" customWidth="1"/>
    <col min="9731" max="9731" width="19.54296875" style="1" customWidth="1"/>
    <col min="9732" max="9732" width="19.7265625" style="1" customWidth="1"/>
    <col min="9733" max="9733" width="18.81640625" style="1" customWidth="1"/>
    <col min="9734" max="9734" width="19.26953125" style="1" customWidth="1"/>
    <col min="9735" max="9735" width="21" style="1" customWidth="1"/>
    <col min="9736" max="9736" width="18.1796875" style="1" customWidth="1"/>
    <col min="9737" max="9737" width="11.81640625" style="1" customWidth="1"/>
    <col min="9738" max="9738" width="13.81640625" style="1" customWidth="1"/>
    <col min="9739" max="9739" width="15.453125" style="1" customWidth="1"/>
    <col min="9740" max="9740" width="12.1796875" style="1" bestFit="1" customWidth="1"/>
    <col min="9741" max="9741" width="11.54296875" style="1" bestFit="1" customWidth="1"/>
    <col min="9742" max="9743" width="11.453125" style="1"/>
    <col min="9744" max="9746" width="12.7265625" style="1" bestFit="1" customWidth="1"/>
    <col min="9747" max="9747" width="13.453125" style="1" customWidth="1"/>
    <col min="9748" max="9748" width="11.453125" style="1"/>
    <col min="9749" max="9750" width="12.7265625" style="1" bestFit="1" customWidth="1"/>
    <col min="9751" max="9751" width="11.54296875" style="1" bestFit="1" customWidth="1"/>
    <col min="9752" max="9984" width="11.453125" style="1"/>
    <col min="9985" max="9985" width="1.54296875" style="1" customWidth="1"/>
    <col min="9986" max="9986" width="17.54296875" style="1" customWidth="1"/>
    <col min="9987" max="9987" width="19.54296875" style="1" customWidth="1"/>
    <col min="9988" max="9988" width="19.7265625" style="1" customWidth="1"/>
    <col min="9989" max="9989" width="18.81640625" style="1" customWidth="1"/>
    <col min="9990" max="9990" width="19.26953125" style="1" customWidth="1"/>
    <col min="9991" max="9991" width="21" style="1" customWidth="1"/>
    <col min="9992" max="9992" width="18.1796875" style="1" customWidth="1"/>
    <col min="9993" max="9993" width="11.81640625" style="1" customWidth="1"/>
    <col min="9994" max="9994" width="13.81640625" style="1" customWidth="1"/>
    <col min="9995" max="9995" width="15.453125" style="1" customWidth="1"/>
    <col min="9996" max="9996" width="12.1796875" style="1" bestFit="1" customWidth="1"/>
    <col min="9997" max="9997" width="11.54296875" style="1" bestFit="1" customWidth="1"/>
    <col min="9998" max="9999" width="11.453125" style="1"/>
    <col min="10000" max="10002" width="12.7265625" style="1" bestFit="1" customWidth="1"/>
    <col min="10003" max="10003" width="13.453125" style="1" customWidth="1"/>
    <col min="10004" max="10004" width="11.453125" style="1"/>
    <col min="10005" max="10006" width="12.7265625" style="1" bestFit="1" customWidth="1"/>
    <col min="10007" max="10007" width="11.54296875" style="1" bestFit="1" customWidth="1"/>
    <col min="10008" max="10240" width="11.453125" style="1"/>
    <col min="10241" max="10241" width="1.54296875" style="1" customWidth="1"/>
    <col min="10242" max="10242" width="17.54296875" style="1" customWidth="1"/>
    <col min="10243" max="10243" width="19.54296875" style="1" customWidth="1"/>
    <col min="10244" max="10244" width="19.7265625" style="1" customWidth="1"/>
    <col min="10245" max="10245" width="18.81640625" style="1" customWidth="1"/>
    <col min="10246" max="10246" width="19.26953125" style="1" customWidth="1"/>
    <col min="10247" max="10247" width="21" style="1" customWidth="1"/>
    <col min="10248" max="10248" width="18.1796875" style="1" customWidth="1"/>
    <col min="10249" max="10249" width="11.81640625" style="1" customWidth="1"/>
    <col min="10250" max="10250" width="13.81640625" style="1" customWidth="1"/>
    <col min="10251" max="10251" width="15.453125" style="1" customWidth="1"/>
    <col min="10252" max="10252" width="12.1796875" style="1" bestFit="1" customWidth="1"/>
    <col min="10253" max="10253" width="11.54296875" style="1" bestFit="1" customWidth="1"/>
    <col min="10254" max="10255" width="11.453125" style="1"/>
    <col min="10256" max="10258" width="12.7265625" style="1" bestFit="1" customWidth="1"/>
    <col min="10259" max="10259" width="13.453125" style="1" customWidth="1"/>
    <col min="10260" max="10260" width="11.453125" style="1"/>
    <col min="10261" max="10262" width="12.7265625" style="1" bestFit="1" customWidth="1"/>
    <col min="10263" max="10263" width="11.54296875" style="1" bestFit="1" customWidth="1"/>
    <col min="10264" max="10496" width="11.453125" style="1"/>
    <col min="10497" max="10497" width="1.54296875" style="1" customWidth="1"/>
    <col min="10498" max="10498" width="17.54296875" style="1" customWidth="1"/>
    <col min="10499" max="10499" width="19.54296875" style="1" customWidth="1"/>
    <col min="10500" max="10500" width="19.7265625" style="1" customWidth="1"/>
    <col min="10501" max="10501" width="18.81640625" style="1" customWidth="1"/>
    <col min="10502" max="10502" width="19.26953125" style="1" customWidth="1"/>
    <col min="10503" max="10503" width="21" style="1" customWidth="1"/>
    <col min="10504" max="10504" width="18.1796875" style="1" customWidth="1"/>
    <col min="10505" max="10505" width="11.81640625" style="1" customWidth="1"/>
    <col min="10506" max="10506" width="13.81640625" style="1" customWidth="1"/>
    <col min="10507" max="10507" width="15.453125" style="1" customWidth="1"/>
    <col min="10508" max="10508" width="12.1796875" style="1" bestFit="1" customWidth="1"/>
    <col min="10509" max="10509" width="11.54296875" style="1" bestFit="1" customWidth="1"/>
    <col min="10510" max="10511" width="11.453125" style="1"/>
    <col min="10512" max="10514" width="12.7265625" style="1" bestFit="1" customWidth="1"/>
    <col min="10515" max="10515" width="13.453125" style="1" customWidth="1"/>
    <col min="10516" max="10516" width="11.453125" style="1"/>
    <col min="10517" max="10518" width="12.7265625" style="1" bestFit="1" customWidth="1"/>
    <col min="10519" max="10519" width="11.54296875" style="1" bestFit="1" customWidth="1"/>
    <col min="10520" max="10752" width="11.453125" style="1"/>
    <col min="10753" max="10753" width="1.54296875" style="1" customWidth="1"/>
    <col min="10754" max="10754" width="17.54296875" style="1" customWidth="1"/>
    <col min="10755" max="10755" width="19.54296875" style="1" customWidth="1"/>
    <col min="10756" max="10756" width="19.7265625" style="1" customWidth="1"/>
    <col min="10757" max="10757" width="18.81640625" style="1" customWidth="1"/>
    <col min="10758" max="10758" width="19.26953125" style="1" customWidth="1"/>
    <col min="10759" max="10759" width="21" style="1" customWidth="1"/>
    <col min="10760" max="10760" width="18.1796875" style="1" customWidth="1"/>
    <col min="10761" max="10761" width="11.81640625" style="1" customWidth="1"/>
    <col min="10762" max="10762" width="13.81640625" style="1" customWidth="1"/>
    <col min="10763" max="10763" width="15.453125" style="1" customWidth="1"/>
    <col min="10764" max="10764" width="12.1796875" style="1" bestFit="1" customWidth="1"/>
    <col min="10765" max="10765" width="11.54296875" style="1" bestFit="1" customWidth="1"/>
    <col min="10766" max="10767" width="11.453125" style="1"/>
    <col min="10768" max="10770" width="12.7265625" style="1" bestFit="1" customWidth="1"/>
    <col min="10771" max="10771" width="13.453125" style="1" customWidth="1"/>
    <col min="10772" max="10772" width="11.453125" style="1"/>
    <col min="10773" max="10774" width="12.7265625" style="1" bestFit="1" customWidth="1"/>
    <col min="10775" max="10775" width="11.54296875" style="1" bestFit="1" customWidth="1"/>
    <col min="10776" max="11008" width="11.453125" style="1"/>
    <col min="11009" max="11009" width="1.54296875" style="1" customWidth="1"/>
    <col min="11010" max="11010" width="17.54296875" style="1" customWidth="1"/>
    <col min="11011" max="11011" width="19.54296875" style="1" customWidth="1"/>
    <col min="11012" max="11012" width="19.7265625" style="1" customWidth="1"/>
    <col min="11013" max="11013" width="18.81640625" style="1" customWidth="1"/>
    <col min="11014" max="11014" width="19.26953125" style="1" customWidth="1"/>
    <col min="11015" max="11015" width="21" style="1" customWidth="1"/>
    <col min="11016" max="11016" width="18.1796875" style="1" customWidth="1"/>
    <col min="11017" max="11017" width="11.81640625" style="1" customWidth="1"/>
    <col min="11018" max="11018" width="13.81640625" style="1" customWidth="1"/>
    <col min="11019" max="11019" width="15.453125" style="1" customWidth="1"/>
    <col min="11020" max="11020" width="12.1796875" style="1" bestFit="1" customWidth="1"/>
    <col min="11021" max="11021" width="11.54296875" style="1" bestFit="1" customWidth="1"/>
    <col min="11022" max="11023" width="11.453125" style="1"/>
    <col min="11024" max="11026" width="12.7265625" style="1" bestFit="1" customWidth="1"/>
    <col min="11027" max="11027" width="13.453125" style="1" customWidth="1"/>
    <col min="11028" max="11028" width="11.453125" style="1"/>
    <col min="11029" max="11030" width="12.7265625" style="1" bestFit="1" customWidth="1"/>
    <col min="11031" max="11031" width="11.54296875" style="1" bestFit="1" customWidth="1"/>
    <col min="11032" max="11264" width="11.453125" style="1"/>
    <col min="11265" max="11265" width="1.54296875" style="1" customWidth="1"/>
    <col min="11266" max="11266" width="17.54296875" style="1" customWidth="1"/>
    <col min="11267" max="11267" width="19.54296875" style="1" customWidth="1"/>
    <col min="11268" max="11268" width="19.7265625" style="1" customWidth="1"/>
    <col min="11269" max="11269" width="18.81640625" style="1" customWidth="1"/>
    <col min="11270" max="11270" width="19.26953125" style="1" customWidth="1"/>
    <col min="11271" max="11271" width="21" style="1" customWidth="1"/>
    <col min="11272" max="11272" width="18.1796875" style="1" customWidth="1"/>
    <col min="11273" max="11273" width="11.81640625" style="1" customWidth="1"/>
    <col min="11274" max="11274" width="13.81640625" style="1" customWidth="1"/>
    <col min="11275" max="11275" width="15.453125" style="1" customWidth="1"/>
    <col min="11276" max="11276" width="12.1796875" style="1" bestFit="1" customWidth="1"/>
    <col min="11277" max="11277" width="11.54296875" style="1" bestFit="1" customWidth="1"/>
    <col min="11278" max="11279" width="11.453125" style="1"/>
    <col min="11280" max="11282" width="12.7265625" style="1" bestFit="1" customWidth="1"/>
    <col min="11283" max="11283" width="13.453125" style="1" customWidth="1"/>
    <col min="11284" max="11284" width="11.453125" style="1"/>
    <col min="11285" max="11286" width="12.7265625" style="1" bestFit="1" customWidth="1"/>
    <col min="11287" max="11287" width="11.54296875" style="1" bestFit="1" customWidth="1"/>
    <col min="11288" max="11520" width="11.453125" style="1"/>
    <col min="11521" max="11521" width="1.54296875" style="1" customWidth="1"/>
    <col min="11522" max="11522" width="17.54296875" style="1" customWidth="1"/>
    <col min="11523" max="11523" width="19.54296875" style="1" customWidth="1"/>
    <col min="11524" max="11524" width="19.7265625" style="1" customWidth="1"/>
    <col min="11525" max="11525" width="18.81640625" style="1" customWidth="1"/>
    <col min="11526" max="11526" width="19.26953125" style="1" customWidth="1"/>
    <col min="11527" max="11527" width="21" style="1" customWidth="1"/>
    <col min="11528" max="11528" width="18.1796875" style="1" customWidth="1"/>
    <col min="11529" max="11529" width="11.81640625" style="1" customWidth="1"/>
    <col min="11530" max="11530" width="13.81640625" style="1" customWidth="1"/>
    <col min="11531" max="11531" width="15.453125" style="1" customWidth="1"/>
    <col min="11532" max="11532" width="12.1796875" style="1" bestFit="1" customWidth="1"/>
    <col min="11533" max="11533" width="11.54296875" style="1" bestFit="1" customWidth="1"/>
    <col min="11534" max="11535" width="11.453125" style="1"/>
    <col min="11536" max="11538" width="12.7265625" style="1" bestFit="1" customWidth="1"/>
    <col min="11539" max="11539" width="13.453125" style="1" customWidth="1"/>
    <col min="11540" max="11540" width="11.453125" style="1"/>
    <col min="11541" max="11542" width="12.7265625" style="1" bestFit="1" customWidth="1"/>
    <col min="11543" max="11543" width="11.54296875" style="1" bestFit="1" customWidth="1"/>
    <col min="11544" max="11776" width="11.453125" style="1"/>
    <col min="11777" max="11777" width="1.54296875" style="1" customWidth="1"/>
    <col min="11778" max="11778" width="17.54296875" style="1" customWidth="1"/>
    <col min="11779" max="11779" width="19.54296875" style="1" customWidth="1"/>
    <col min="11780" max="11780" width="19.7265625" style="1" customWidth="1"/>
    <col min="11781" max="11781" width="18.81640625" style="1" customWidth="1"/>
    <col min="11782" max="11782" width="19.26953125" style="1" customWidth="1"/>
    <col min="11783" max="11783" width="21" style="1" customWidth="1"/>
    <col min="11784" max="11784" width="18.1796875" style="1" customWidth="1"/>
    <col min="11785" max="11785" width="11.81640625" style="1" customWidth="1"/>
    <col min="11786" max="11786" width="13.81640625" style="1" customWidth="1"/>
    <col min="11787" max="11787" width="15.453125" style="1" customWidth="1"/>
    <col min="11788" max="11788" width="12.1796875" style="1" bestFit="1" customWidth="1"/>
    <col min="11789" max="11789" width="11.54296875" style="1" bestFit="1" customWidth="1"/>
    <col min="11790" max="11791" width="11.453125" style="1"/>
    <col min="11792" max="11794" width="12.7265625" style="1" bestFit="1" customWidth="1"/>
    <col min="11795" max="11795" width="13.453125" style="1" customWidth="1"/>
    <col min="11796" max="11796" width="11.453125" style="1"/>
    <col min="11797" max="11798" width="12.7265625" style="1" bestFit="1" customWidth="1"/>
    <col min="11799" max="11799" width="11.54296875" style="1" bestFit="1" customWidth="1"/>
    <col min="11800" max="12032" width="11.453125" style="1"/>
    <col min="12033" max="12033" width="1.54296875" style="1" customWidth="1"/>
    <col min="12034" max="12034" width="17.54296875" style="1" customWidth="1"/>
    <col min="12035" max="12035" width="19.54296875" style="1" customWidth="1"/>
    <col min="12036" max="12036" width="19.7265625" style="1" customWidth="1"/>
    <col min="12037" max="12037" width="18.81640625" style="1" customWidth="1"/>
    <col min="12038" max="12038" width="19.26953125" style="1" customWidth="1"/>
    <col min="12039" max="12039" width="21" style="1" customWidth="1"/>
    <col min="12040" max="12040" width="18.1796875" style="1" customWidth="1"/>
    <col min="12041" max="12041" width="11.81640625" style="1" customWidth="1"/>
    <col min="12042" max="12042" width="13.81640625" style="1" customWidth="1"/>
    <col min="12043" max="12043" width="15.453125" style="1" customWidth="1"/>
    <col min="12044" max="12044" width="12.1796875" style="1" bestFit="1" customWidth="1"/>
    <col min="12045" max="12045" width="11.54296875" style="1" bestFit="1" customWidth="1"/>
    <col min="12046" max="12047" width="11.453125" style="1"/>
    <col min="12048" max="12050" width="12.7265625" style="1" bestFit="1" customWidth="1"/>
    <col min="12051" max="12051" width="13.453125" style="1" customWidth="1"/>
    <col min="12052" max="12052" width="11.453125" style="1"/>
    <col min="12053" max="12054" width="12.7265625" style="1" bestFit="1" customWidth="1"/>
    <col min="12055" max="12055" width="11.54296875" style="1" bestFit="1" customWidth="1"/>
    <col min="12056" max="12288" width="11.453125" style="1"/>
    <col min="12289" max="12289" width="1.54296875" style="1" customWidth="1"/>
    <col min="12290" max="12290" width="17.54296875" style="1" customWidth="1"/>
    <col min="12291" max="12291" width="19.54296875" style="1" customWidth="1"/>
    <col min="12292" max="12292" width="19.7265625" style="1" customWidth="1"/>
    <col min="12293" max="12293" width="18.81640625" style="1" customWidth="1"/>
    <col min="12294" max="12294" width="19.26953125" style="1" customWidth="1"/>
    <col min="12295" max="12295" width="21" style="1" customWidth="1"/>
    <col min="12296" max="12296" width="18.1796875" style="1" customWidth="1"/>
    <col min="12297" max="12297" width="11.81640625" style="1" customWidth="1"/>
    <col min="12298" max="12298" width="13.81640625" style="1" customWidth="1"/>
    <col min="12299" max="12299" width="15.453125" style="1" customWidth="1"/>
    <col min="12300" max="12300" width="12.1796875" style="1" bestFit="1" customWidth="1"/>
    <col min="12301" max="12301" width="11.54296875" style="1" bestFit="1" customWidth="1"/>
    <col min="12302" max="12303" width="11.453125" style="1"/>
    <col min="12304" max="12306" width="12.7265625" style="1" bestFit="1" customWidth="1"/>
    <col min="12307" max="12307" width="13.453125" style="1" customWidth="1"/>
    <col min="12308" max="12308" width="11.453125" style="1"/>
    <col min="12309" max="12310" width="12.7265625" style="1" bestFit="1" customWidth="1"/>
    <col min="12311" max="12311" width="11.54296875" style="1" bestFit="1" customWidth="1"/>
    <col min="12312" max="12544" width="11.453125" style="1"/>
    <col min="12545" max="12545" width="1.54296875" style="1" customWidth="1"/>
    <col min="12546" max="12546" width="17.54296875" style="1" customWidth="1"/>
    <col min="12547" max="12547" width="19.54296875" style="1" customWidth="1"/>
    <col min="12548" max="12548" width="19.7265625" style="1" customWidth="1"/>
    <col min="12549" max="12549" width="18.81640625" style="1" customWidth="1"/>
    <col min="12550" max="12550" width="19.26953125" style="1" customWidth="1"/>
    <col min="12551" max="12551" width="21" style="1" customWidth="1"/>
    <col min="12552" max="12552" width="18.1796875" style="1" customWidth="1"/>
    <col min="12553" max="12553" width="11.81640625" style="1" customWidth="1"/>
    <col min="12554" max="12554" width="13.81640625" style="1" customWidth="1"/>
    <col min="12555" max="12555" width="15.453125" style="1" customWidth="1"/>
    <col min="12556" max="12556" width="12.1796875" style="1" bestFit="1" customWidth="1"/>
    <col min="12557" max="12557" width="11.54296875" style="1" bestFit="1" customWidth="1"/>
    <col min="12558" max="12559" width="11.453125" style="1"/>
    <col min="12560" max="12562" width="12.7265625" style="1" bestFit="1" customWidth="1"/>
    <col min="12563" max="12563" width="13.453125" style="1" customWidth="1"/>
    <col min="12564" max="12564" width="11.453125" style="1"/>
    <col min="12565" max="12566" width="12.7265625" style="1" bestFit="1" customWidth="1"/>
    <col min="12567" max="12567" width="11.54296875" style="1" bestFit="1" customWidth="1"/>
    <col min="12568" max="12800" width="11.453125" style="1"/>
    <col min="12801" max="12801" width="1.54296875" style="1" customWidth="1"/>
    <col min="12802" max="12802" width="17.54296875" style="1" customWidth="1"/>
    <col min="12803" max="12803" width="19.54296875" style="1" customWidth="1"/>
    <col min="12804" max="12804" width="19.7265625" style="1" customWidth="1"/>
    <col min="12805" max="12805" width="18.81640625" style="1" customWidth="1"/>
    <col min="12806" max="12806" width="19.26953125" style="1" customWidth="1"/>
    <col min="12807" max="12807" width="21" style="1" customWidth="1"/>
    <col min="12808" max="12808" width="18.1796875" style="1" customWidth="1"/>
    <col min="12809" max="12809" width="11.81640625" style="1" customWidth="1"/>
    <col min="12810" max="12810" width="13.81640625" style="1" customWidth="1"/>
    <col min="12811" max="12811" width="15.453125" style="1" customWidth="1"/>
    <col min="12812" max="12812" width="12.1796875" style="1" bestFit="1" customWidth="1"/>
    <col min="12813" max="12813" width="11.54296875" style="1" bestFit="1" customWidth="1"/>
    <col min="12814" max="12815" width="11.453125" style="1"/>
    <col min="12816" max="12818" width="12.7265625" style="1" bestFit="1" customWidth="1"/>
    <col min="12819" max="12819" width="13.453125" style="1" customWidth="1"/>
    <col min="12820" max="12820" width="11.453125" style="1"/>
    <col min="12821" max="12822" width="12.7265625" style="1" bestFit="1" customWidth="1"/>
    <col min="12823" max="12823" width="11.54296875" style="1" bestFit="1" customWidth="1"/>
    <col min="12824" max="13056" width="11.453125" style="1"/>
    <col min="13057" max="13057" width="1.54296875" style="1" customWidth="1"/>
    <col min="13058" max="13058" width="17.54296875" style="1" customWidth="1"/>
    <col min="13059" max="13059" width="19.54296875" style="1" customWidth="1"/>
    <col min="13060" max="13060" width="19.7265625" style="1" customWidth="1"/>
    <col min="13061" max="13061" width="18.81640625" style="1" customWidth="1"/>
    <col min="13062" max="13062" width="19.26953125" style="1" customWidth="1"/>
    <col min="13063" max="13063" width="21" style="1" customWidth="1"/>
    <col min="13064" max="13064" width="18.1796875" style="1" customWidth="1"/>
    <col min="13065" max="13065" width="11.81640625" style="1" customWidth="1"/>
    <col min="13066" max="13066" width="13.81640625" style="1" customWidth="1"/>
    <col min="13067" max="13067" width="15.453125" style="1" customWidth="1"/>
    <col min="13068" max="13068" width="12.1796875" style="1" bestFit="1" customWidth="1"/>
    <col min="13069" max="13069" width="11.54296875" style="1" bestFit="1" customWidth="1"/>
    <col min="13070" max="13071" width="11.453125" style="1"/>
    <col min="13072" max="13074" width="12.7265625" style="1" bestFit="1" customWidth="1"/>
    <col min="13075" max="13075" width="13.453125" style="1" customWidth="1"/>
    <col min="13076" max="13076" width="11.453125" style="1"/>
    <col min="13077" max="13078" width="12.7265625" style="1" bestFit="1" customWidth="1"/>
    <col min="13079" max="13079" width="11.54296875" style="1" bestFit="1" customWidth="1"/>
    <col min="13080" max="13312" width="11.453125" style="1"/>
    <col min="13313" max="13313" width="1.54296875" style="1" customWidth="1"/>
    <col min="13314" max="13314" width="17.54296875" style="1" customWidth="1"/>
    <col min="13315" max="13315" width="19.54296875" style="1" customWidth="1"/>
    <col min="13316" max="13316" width="19.7265625" style="1" customWidth="1"/>
    <col min="13317" max="13317" width="18.81640625" style="1" customWidth="1"/>
    <col min="13318" max="13318" width="19.26953125" style="1" customWidth="1"/>
    <col min="13319" max="13319" width="21" style="1" customWidth="1"/>
    <col min="13320" max="13320" width="18.1796875" style="1" customWidth="1"/>
    <col min="13321" max="13321" width="11.81640625" style="1" customWidth="1"/>
    <col min="13322" max="13322" width="13.81640625" style="1" customWidth="1"/>
    <col min="13323" max="13323" width="15.453125" style="1" customWidth="1"/>
    <col min="13324" max="13324" width="12.1796875" style="1" bestFit="1" customWidth="1"/>
    <col min="13325" max="13325" width="11.54296875" style="1" bestFit="1" customWidth="1"/>
    <col min="13326" max="13327" width="11.453125" style="1"/>
    <col min="13328" max="13330" width="12.7265625" style="1" bestFit="1" customWidth="1"/>
    <col min="13331" max="13331" width="13.453125" style="1" customWidth="1"/>
    <col min="13332" max="13332" width="11.453125" style="1"/>
    <col min="13333" max="13334" width="12.7265625" style="1" bestFit="1" customWidth="1"/>
    <col min="13335" max="13335" width="11.54296875" style="1" bestFit="1" customWidth="1"/>
    <col min="13336" max="13568" width="11.453125" style="1"/>
    <col min="13569" max="13569" width="1.54296875" style="1" customWidth="1"/>
    <col min="13570" max="13570" width="17.54296875" style="1" customWidth="1"/>
    <col min="13571" max="13571" width="19.54296875" style="1" customWidth="1"/>
    <col min="13572" max="13572" width="19.7265625" style="1" customWidth="1"/>
    <col min="13573" max="13573" width="18.81640625" style="1" customWidth="1"/>
    <col min="13574" max="13574" width="19.26953125" style="1" customWidth="1"/>
    <col min="13575" max="13575" width="21" style="1" customWidth="1"/>
    <col min="13576" max="13576" width="18.1796875" style="1" customWidth="1"/>
    <col min="13577" max="13577" width="11.81640625" style="1" customWidth="1"/>
    <col min="13578" max="13578" width="13.81640625" style="1" customWidth="1"/>
    <col min="13579" max="13579" width="15.453125" style="1" customWidth="1"/>
    <col min="13580" max="13580" width="12.1796875" style="1" bestFit="1" customWidth="1"/>
    <col min="13581" max="13581" width="11.54296875" style="1" bestFit="1" customWidth="1"/>
    <col min="13582" max="13583" width="11.453125" style="1"/>
    <col min="13584" max="13586" width="12.7265625" style="1" bestFit="1" customWidth="1"/>
    <col min="13587" max="13587" width="13.453125" style="1" customWidth="1"/>
    <col min="13588" max="13588" width="11.453125" style="1"/>
    <col min="13589" max="13590" width="12.7265625" style="1" bestFit="1" customWidth="1"/>
    <col min="13591" max="13591" width="11.54296875" style="1" bestFit="1" customWidth="1"/>
    <col min="13592" max="13824" width="11.453125" style="1"/>
    <col min="13825" max="13825" width="1.54296875" style="1" customWidth="1"/>
    <col min="13826" max="13826" width="17.54296875" style="1" customWidth="1"/>
    <col min="13827" max="13827" width="19.54296875" style="1" customWidth="1"/>
    <col min="13828" max="13828" width="19.7265625" style="1" customWidth="1"/>
    <col min="13829" max="13829" width="18.81640625" style="1" customWidth="1"/>
    <col min="13830" max="13830" width="19.26953125" style="1" customWidth="1"/>
    <col min="13831" max="13831" width="21" style="1" customWidth="1"/>
    <col min="13832" max="13832" width="18.1796875" style="1" customWidth="1"/>
    <col min="13833" max="13833" width="11.81640625" style="1" customWidth="1"/>
    <col min="13834" max="13834" width="13.81640625" style="1" customWidth="1"/>
    <col min="13835" max="13835" width="15.453125" style="1" customWidth="1"/>
    <col min="13836" max="13836" width="12.1796875" style="1" bestFit="1" customWidth="1"/>
    <col min="13837" max="13837" width="11.54296875" style="1" bestFit="1" customWidth="1"/>
    <col min="13838" max="13839" width="11.453125" style="1"/>
    <col min="13840" max="13842" width="12.7265625" style="1" bestFit="1" customWidth="1"/>
    <col min="13843" max="13843" width="13.453125" style="1" customWidth="1"/>
    <col min="13844" max="13844" width="11.453125" style="1"/>
    <col min="13845" max="13846" width="12.7265625" style="1" bestFit="1" customWidth="1"/>
    <col min="13847" max="13847" width="11.54296875" style="1" bestFit="1" customWidth="1"/>
    <col min="13848" max="14080" width="11.453125" style="1"/>
    <col min="14081" max="14081" width="1.54296875" style="1" customWidth="1"/>
    <col min="14082" max="14082" width="17.54296875" style="1" customWidth="1"/>
    <col min="14083" max="14083" width="19.54296875" style="1" customWidth="1"/>
    <col min="14084" max="14084" width="19.7265625" style="1" customWidth="1"/>
    <col min="14085" max="14085" width="18.81640625" style="1" customWidth="1"/>
    <col min="14086" max="14086" width="19.26953125" style="1" customWidth="1"/>
    <col min="14087" max="14087" width="21" style="1" customWidth="1"/>
    <col min="14088" max="14088" width="18.1796875" style="1" customWidth="1"/>
    <col min="14089" max="14089" width="11.81640625" style="1" customWidth="1"/>
    <col min="14090" max="14090" width="13.81640625" style="1" customWidth="1"/>
    <col min="14091" max="14091" width="15.453125" style="1" customWidth="1"/>
    <col min="14092" max="14092" width="12.1796875" style="1" bestFit="1" customWidth="1"/>
    <col min="14093" max="14093" width="11.54296875" style="1" bestFit="1" customWidth="1"/>
    <col min="14094" max="14095" width="11.453125" style="1"/>
    <col min="14096" max="14098" width="12.7265625" style="1" bestFit="1" customWidth="1"/>
    <col min="14099" max="14099" width="13.453125" style="1" customWidth="1"/>
    <col min="14100" max="14100" width="11.453125" style="1"/>
    <col min="14101" max="14102" width="12.7265625" style="1" bestFit="1" customWidth="1"/>
    <col min="14103" max="14103" width="11.54296875" style="1" bestFit="1" customWidth="1"/>
    <col min="14104" max="14336" width="11.453125" style="1"/>
    <col min="14337" max="14337" width="1.54296875" style="1" customWidth="1"/>
    <col min="14338" max="14338" width="17.54296875" style="1" customWidth="1"/>
    <col min="14339" max="14339" width="19.54296875" style="1" customWidth="1"/>
    <col min="14340" max="14340" width="19.7265625" style="1" customWidth="1"/>
    <col min="14341" max="14341" width="18.81640625" style="1" customWidth="1"/>
    <col min="14342" max="14342" width="19.26953125" style="1" customWidth="1"/>
    <col min="14343" max="14343" width="21" style="1" customWidth="1"/>
    <col min="14344" max="14344" width="18.1796875" style="1" customWidth="1"/>
    <col min="14345" max="14345" width="11.81640625" style="1" customWidth="1"/>
    <col min="14346" max="14346" width="13.81640625" style="1" customWidth="1"/>
    <col min="14347" max="14347" width="15.453125" style="1" customWidth="1"/>
    <col min="14348" max="14348" width="12.1796875" style="1" bestFit="1" customWidth="1"/>
    <col min="14349" max="14349" width="11.54296875" style="1" bestFit="1" customWidth="1"/>
    <col min="14350" max="14351" width="11.453125" style="1"/>
    <col min="14352" max="14354" width="12.7265625" style="1" bestFit="1" customWidth="1"/>
    <col min="14355" max="14355" width="13.453125" style="1" customWidth="1"/>
    <col min="14356" max="14356" width="11.453125" style="1"/>
    <col min="14357" max="14358" width="12.7265625" style="1" bestFit="1" customWidth="1"/>
    <col min="14359" max="14359" width="11.54296875" style="1" bestFit="1" customWidth="1"/>
    <col min="14360" max="14592" width="11.453125" style="1"/>
    <col min="14593" max="14593" width="1.54296875" style="1" customWidth="1"/>
    <col min="14594" max="14594" width="17.54296875" style="1" customWidth="1"/>
    <col min="14595" max="14595" width="19.54296875" style="1" customWidth="1"/>
    <col min="14596" max="14596" width="19.7265625" style="1" customWidth="1"/>
    <col min="14597" max="14597" width="18.81640625" style="1" customWidth="1"/>
    <col min="14598" max="14598" width="19.26953125" style="1" customWidth="1"/>
    <col min="14599" max="14599" width="21" style="1" customWidth="1"/>
    <col min="14600" max="14600" width="18.1796875" style="1" customWidth="1"/>
    <col min="14601" max="14601" width="11.81640625" style="1" customWidth="1"/>
    <col min="14602" max="14602" width="13.81640625" style="1" customWidth="1"/>
    <col min="14603" max="14603" width="15.453125" style="1" customWidth="1"/>
    <col min="14604" max="14604" width="12.1796875" style="1" bestFit="1" customWidth="1"/>
    <col min="14605" max="14605" width="11.54296875" style="1" bestFit="1" customWidth="1"/>
    <col min="14606" max="14607" width="11.453125" style="1"/>
    <col min="14608" max="14610" width="12.7265625" style="1" bestFit="1" customWidth="1"/>
    <col min="14611" max="14611" width="13.453125" style="1" customWidth="1"/>
    <col min="14612" max="14612" width="11.453125" style="1"/>
    <col min="14613" max="14614" width="12.7265625" style="1" bestFit="1" customWidth="1"/>
    <col min="14615" max="14615" width="11.54296875" style="1" bestFit="1" customWidth="1"/>
    <col min="14616" max="14848" width="11.453125" style="1"/>
    <col min="14849" max="14849" width="1.54296875" style="1" customWidth="1"/>
    <col min="14850" max="14850" width="17.54296875" style="1" customWidth="1"/>
    <col min="14851" max="14851" width="19.54296875" style="1" customWidth="1"/>
    <col min="14852" max="14852" width="19.7265625" style="1" customWidth="1"/>
    <col min="14853" max="14853" width="18.81640625" style="1" customWidth="1"/>
    <col min="14854" max="14854" width="19.26953125" style="1" customWidth="1"/>
    <col min="14855" max="14855" width="21" style="1" customWidth="1"/>
    <col min="14856" max="14856" width="18.1796875" style="1" customWidth="1"/>
    <col min="14857" max="14857" width="11.81640625" style="1" customWidth="1"/>
    <col min="14858" max="14858" width="13.81640625" style="1" customWidth="1"/>
    <col min="14859" max="14859" width="15.453125" style="1" customWidth="1"/>
    <col min="14860" max="14860" width="12.1796875" style="1" bestFit="1" customWidth="1"/>
    <col min="14861" max="14861" width="11.54296875" style="1" bestFit="1" customWidth="1"/>
    <col min="14862" max="14863" width="11.453125" style="1"/>
    <col min="14864" max="14866" width="12.7265625" style="1" bestFit="1" customWidth="1"/>
    <col min="14867" max="14867" width="13.453125" style="1" customWidth="1"/>
    <col min="14868" max="14868" width="11.453125" style="1"/>
    <col min="14869" max="14870" width="12.7265625" style="1" bestFit="1" customWidth="1"/>
    <col min="14871" max="14871" width="11.54296875" style="1" bestFit="1" customWidth="1"/>
    <col min="14872" max="15104" width="11.453125" style="1"/>
    <col min="15105" max="15105" width="1.54296875" style="1" customWidth="1"/>
    <col min="15106" max="15106" width="17.54296875" style="1" customWidth="1"/>
    <col min="15107" max="15107" width="19.54296875" style="1" customWidth="1"/>
    <col min="15108" max="15108" width="19.7265625" style="1" customWidth="1"/>
    <col min="15109" max="15109" width="18.81640625" style="1" customWidth="1"/>
    <col min="15110" max="15110" width="19.26953125" style="1" customWidth="1"/>
    <col min="15111" max="15111" width="21" style="1" customWidth="1"/>
    <col min="15112" max="15112" width="18.1796875" style="1" customWidth="1"/>
    <col min="15113" max="15113" width="11.81640625" style="1" customWidth="1"/>
    <col min="15114" max="15114" width="13.81640625" style="1" customWidth="1"/>
    <col min="15115" max="15115" width="15.453125" style="1" customWidth="1"/>
    <col min="15116" max="15116" width="12.1796875" style="1" bestFit="1" customWidth="1"/>
    <col min="15117" max="15117" width="11.54296875" style="1" bestFit="1" customWidth="1"/>
    <col min="15118" max="15119" width="11.453125" style="1"/>
    <col min="15120" max="15122" width="12.7265625" style="1" bestFit="1" customWidth="1"/>
    <col min="15123" max="15123" width="13.453125" style="1" customWidth="1"/>
    <col min="15124" max="15124" width="11.453125" style="1"/>
    <col min="15125" max="15126" width="12.7265625" style="1" bestFit="1" customWidth="1"/>
    <col min="15127" max="15127" width="11.54296875" style="1" bestFit="1" customWidth="1"/>
    <col min="15128" max="15360" width="11.453125" style="1"/>
    <col min="15361" max="15361" width="1.54296875" style="1" customWidth="1"/>
    <col min="15362" max="15362" width="17.54296875" style="1" customWidth="1"/>
    <col min="15363" max="15363" width="19.54296875" style="1" customWidth="1"/>
    <col min="15364" max="15364" width="19.7265625" style="1" customWidth="1"/>
    <col min="15365" max="15365" width="18.81640625" style="1" customWidth="1"/>
    <col min="15366" max="15366" width="19.26953125" style="1" customWidth="1"/>
    <col min="15367" max="15367" width="21" style="1" customWidth="1"/>
    <col min="15368" max="15368" width="18.1796875" style="1" customWidth="1"/>
    <col min="15369" max="15369" width="11.81640625" style="1" customWidth="1"/>
    <col min="15370" max="15370" width="13.81640625" style="1" customWidth="1"/>
    <col min="15371" max="15371" width="15.453125" style="1" customWidth="1"/>
    <col min="15372" max="15372" width="12.1796875" style="1" bestFit="1" customWidth="1"/>
    <col min="15373" max="15373" width="11.54296875" style="1" bestFit="1" customWidth="1"/>
    <col min="15374" max="15375" width="11.453125" style="1"/>
    <col min="15376" max="15378" width="12.7265625" style="1" bestFit="1" customWidth="1"/>
    <col min="15379" max="15379" width="13.453125" style="1" customWidth="1"/>
    <col min="15380" max="15380" width="11.453125" style="1"/>
    <col min="15381" max="15382" width="12.7265625" style="1" bestFit="1" customWidth="1"/>
    <col min="15383" max="15383" width="11.54296875" style="1" bestFit="1" customWidth="1"/>
    <col min="15384" max="15616" width="11.453125" style="1"/>
    <col min="15617" max="15617" width="1.54296875" style="1" customWidth="1"/>
    <col min="15618" max="15618" width="17.54296875" style="1" customWidth="1"/>
    <col min="15619" max="15619" width="19.54296875" style="1" customWidth="1"/>
    <col min="15620" max="15620" width="19.7265625" style="1" customWidth="1"/>
    <col min="15621" max="15621" width="18.81640625" style="1" customWidth="1"/>
    <col min="15622" max="15622" width="19.26953125" style="1" customWidth="1"/>
    <col min="15623" max="15623" width="21" style="1" customWidth="1"/>
    <col min="15624" max="15624" width="18.1796875" style="1" customWidth="1"/>
    <col min="15625" max="15625" width="11.81640625" style="1" customWidth="1"/>
    <col min="15626" max="15626" width="13.81640625" style="1" customWidth="1"/>
    <col min="15627" max="15627" width="15.453125" style="1" customWidth="1"/>
    <col min="15628" max="15628" width="12.1796875" style="1" bestFit="1" customWidth="1"/>
    <col min="15629" max="15629" width="11.54296875" style="1" bestFit="1" customWidth="1"/>
    <col min="15630" max="15631" width="11.453125" style="1"/>
    <col min="15632" max="15634" width="12.7265625" style="1" bestFit="1" customWidth="1"/>
    <col min="15635" max="15635" width="13.453125" style="1" customWidth="1"/>
    <col min="15636" max="15636" width="11.453125" style="1"/>
    <col min="15637" max="15638" width="12.7265625" style="1" bestFit="1" customWidth="1"/>
    <col min="15639" max="15639" width="11.54296875" style="1" bestFit="1" customWidth="1"/>
    <col min="15640" max="15872" width="11.453125" style="1"/>
    <col min="15873" max="15873" width="1.54296875" style="1" customWidth="1"/>
    <col min="15874" max="15874" width="17.54296875" style="1" customWidth="1"/>
    <col min="15875" max="15875" width="19.54296875" style="1" customWidth="1"/>
    <col min="15876" max="15876" width="19.7265625" style="1" customWidth="1"/>
    <col min="15877" max="15877" width="18.81640625" style="1" customWidth="1"/>
    <col min="15878" max="15878" width="19.26953125" style="1" customWidth="1"/>
    <col min="15879" max="15879" width="21" style="1" customWidth="1"/>
    <col min="15880" max="15880" width="18.1796875" style="1" customWidth="1"/>
    <col min="15881" max="15881" width="11.81640625" style="1" customWidth="1"/>
    <col min="15882" max="15882" width="13.81640625" style="1" customWidth="1"/>
    <col min="15883" max="15883" width="15.453125" style="1" customWidth="1"/>
    <col min="15884" max="15884" width="12.1796875" style="1" bestFit="1" customWidth="1"/>
    <col min="15885" max="15885" width="11.54296875" style="1" bestFit="1" customWidth="1"/>
    <col min="15886" max="15887" width="11.453125" style="1"/>
    <col min="15888" max="15890" width="12.7265625" style="1" bestFit="1" customWidth="1"/>
    <col min="15891" max="15891" width="13.453125" style="1" customWidth="1"/>
    <col min="15892" max="15892" width="11.453125" style="1"/>
    <col min="15893" max="15894" width="12.7265625" style="1" bestFit="1" customWidth="1"/>
    <col min="15895" max="15895" width="11.54296875" style="1" bestFit="1" customWidth="1"/>
    <col min="15896" max="16128" width="11.453125" style="1"/>
    <col min="16129" max="16129" width="1.54296875" style="1" customWidth="1"/>
    <col min="16130" max="16130" width="17.54296875" style="1" customWidth="1"/>
    <col min="16131" max="16131" width="19.54296875" style="1" customWidth="1"/>
    <col min="16132" max="16132" width="19.7265625" style="1" customWidth="1"/>
    <col min="16133" max="16133" width="18.81640625" style="1" customWidth="1"/>
    <col min="16134" max="16134" width="19.26953125" style="1" customWidth="1"/>
    <col min="16135" max="16135" width="21" style="1" customWidth="1"/>
    <col min="16136" max="16136" width="18.1796875" style="1" customWidth="1"/>
    <col min="16137" max="16137" width="11.81640625" style="1" customWidth="1"/>
    <col min="16138" max="16138" width="13.81640625" style="1" customWidth="1"/>
    <col min="16139" max="16139" width="15.453125" style="1" customWidth="1"/>
    <col min="16140" max="16140" width="12.1796875" style="1" bestFit="1" customWidth="1"/>
    <col min="16141" max="16141" width="11.54296875" style="1" bestFit="1" customWidth="1"/>
    <col min="16142" max="16143" width="11.453125" style="1"/>
    <col min="16144" max="16146" width="12.7265625" style="1" bestFit="1" customWidth="1"/>
    <col min="16147" max="16147" width="13.453125" style="1" customWidth="1"/>
    <col min="16148" max="16148" width="11.453125" style="1"/>
    <col min="16149" max="16150" width="12.7265625" style="1" bestFit="1" customWidth="1"/>
    <col min="16151" max="16151" width="11.54296875" style="1" bestFit="1" customWidth="1"/>
    <col min="16152" max="16384" width="11.453125" style="1"/>
  </cols>
  <sheetData>
    <row r="1" spans="2:12" ht="8.25" customHeight="1" x14ac:dyDescent="0.3"/>
    <row r="2" spans="2:12" ht="15.5" x14ac:dyDescent="0.35">
      <c r="B2" s="49" t="s">
        <v>57</v>
      </c>
    </row>
    <row r="3" spans="2:12" ht="33.75" customHeight="1" x14ac:dyDescent="0.3">
      <c r="B3" s="149" t="s">
        <v>56</v>
      </c>
      <c r="C3" s="149"/>
      <c r="D3" s="149"/>
      <c r="E3" s="149"/>
      <c r="F3" s="149"/>
      <c r="G3" s="149"/>
      <c r="H3" s="149"/>
    </row>
    <row r="4" spans="2:12" ht="6.75" customHeight="1" x14ac:dyDescent="0.3">
      <c r="B4" s="104"/>
      <c r="C4" s="104"/>
      <c r="D4" s="104"/>
      <c r="E4" s="104"/>
      <c r="F4" s="104"/>
      <c r="G4" s="104"/>
      <c r="H4" s="104"/>
    </row>
    <row r="5" spans="2:12" ht="31.5" customHeight="1" x14ac:dyDescent="0.3">
      <c r="B5" s="155" t="s">
        <v>65</v>
      </c>
      <c r="C5" s="156"/>
      <c r="D5" s="156"/>
      <c r="E5" s="156"/>
      <c r="F5" s="156"/>
      <c r="G5" s="156"/>
      <c r="H5" s="157"/>
    </row>
    <row r="6" spans="2:12" ht="21.75" customHeight="1" x14ac:dyDescent="0.3">
      <c r="B6" s="106" t="s">
        <v>64</v>
      </c>
      <c r="C6" s="107"/>
      <c r="D6" s="107"/>
      <c r="E6" s="107"/>
      <c r="F6" s="107"/>
      <c r="G6" s="107"/>
      <c r="H6" s="108"/>
    </row>
    <row r="7" spans="2:12" ht="15" customHeight="1" x14ac:dyDescent="0.35">
      <c r="B7" s="17"/>
      <c r="H7" s="18"/>
      <c r="J7" s="19"/>
      <c r="K7" s="19"/>
    </row>
    <row r="8" spans="2:12" ht="14.5" x14ac:dyDescent="0.35">
      <c r="B8" s="18" t="s">
        <v>63</v>
      </c>
      <c r="I8" s="20"/>
      <c r="J8" s="21"/>
      <c r="K8" s="20"/>
      <c r="L8" s="22"/>
    </row>
    <row r="9" spans="2:12" ht="13.5" thickBot="1" x14ac:dyDescent="0.35">
      <c r="B9" s="50"/>
    </row>
    <row r="10" spans="2:12" ht="21.75" customHeight="1" thickBot="1" x14ac:dyDescent="0.35">
      <c r="B10" s="138" t="s">
        <v>71</v>
      </c>
      <c r="C10" s="139"/>
      <c r="D10" s="139"/>
      <c r="E10" s="139"/>
      <c r="F10" s="139"/>
      <c r="G10" s="139"/>
      <c r="H10" s="140"/>
    </row>
    <row r="11" spans="2:12" ht="18.75" customHeight="1" thickBot="1" x14ac:dyDescent="0.35">
      <c r="B11" s="74" t="s">
        <v>21</v>
      </c>
      <c r="C11" s="72"/>
      <c r="D11" s="150" t="s">
        <v>73</v>
      </c>
      <c r="E11" s="151"/>
      <c r="F11" s="92"/>
      <c r="G11" s="93"/>
      <c r="H11" s="94"/>
    </row>
    <row r="12" spans="2:12" x14ac:dyDescent="0.3">
      <c r="B12" s="74" t="s">
        <v>22</v>
      </c>
      <c r="C12" s="73"/>
      <c r="D12" s="69" t="s">
        <v>8</v>
      </c>
      <c r="E12" s="69" t="s">
        <v>9</v>
      </c>
      <c r="F12" s="69" t="s">
        <v>0</v>
      </c>
      <c r="G12" s="95"/>
      <c r="H12" s="96"/>
      <c r="K12" s="23"/>
    </row>
    <row r="13" spans="2:12" x14ac:dyDescent="0.3">
      <c r="B13" s="74" t="s">
        <v>23</v>
      </c>
      <c r="C13" s="73"/>
      <c r="D13" s="97">
        <f>C11*C12</f>
        <v>0</v>
      </c>
      <c r="E13" s="97">
        <f>C11-D13</f>
        <v>0</v>
      </c>
      <c r="F13" s="70"/>
      <c r="G13" s="75"/>
      <c r="H13" s="76"/>
      <c r="J13" s="12"/>
    </row>
    <row r="14" spans="2:12" ht="13.5" thickBot="1" x14ac:dyDescent="0.35">
      <c r="B14" s="74" t="s">
        <v>24</v>
      </c>
      <c r="C14" s="73"/>
      <c r="D14" s="98"/>
      <c r="E14" s="98"/>
      <c r="F14" s="71"/>
      <c r="G14" s="99" t="s">
        <v>50</v>
      </c>
      <c r="H14" s="76"/>
      <c r="J14" s="12"/>
    </row>
    <row r="15" spans="2:12" ht="12.75" customHeight="1" x14ac:dyDescent="0.3">
      <c r="B15" s="158" t="s">
        <v>72</v>
      </c>
      <c r="C15" s="152" t="s">
        <v>25</v>
      </c>
      <c r="D15" s="145">
        <f>D13*D22</f>
        <v>0</v>
      </c>
      <c r="E15" s="100">
        <f>E13-E17</f>
        <v>0</v>
      </c>
      <c r="F15" s="101">
        <f>SUM(D15:E15)</f>
        <v>0</v>
      </c>
      <c r="G15" s="81" t="s">
        <v>2</v>
      </c>
      <c r="H15" s="163" t="s">
        <v>12</v>
      </c>
      <c r="J15" s="12"/>
    </row>
    <row r="16" spans="2:12" ht="36.5" thickBot="1" x14ac:dyDescent="0.35">
      <c r="B16" s="159"/>
      <c r="C16" s="154"/>
      <c r="D16" s="142" t="s">
        <v>3</v>
      </c>
      <c r="E16" s="82" t="s">
        <v>4</v>
      </c>
      <c r="F16" s="102" t="s">
        <v>26</v>
      </c>
      <c r="G16" s="83" t="e">
        <f>D15/F15</f>
        <v>#DIV/0!</v>
      </c>
      <c r="H16" s="164"/>
    </row>
    <row r="17" spans="2:14" ht="12.75" customHeight="1" x14ac:dyDescent="0.3">
      <c r="B17" s="159"/>
      <c r="C17" s="152" t="s">
        <v>27</v>
      </c>
      <c r="D17" s="103">
        <f>D13-D15</f>
        <v>0</v>
      </c>
      <c r="E17" s="146">
        <f>E13*E22</f>
        <v>0</v>
      </c>
      <c r="F17" s="101">
        <f>SUM(D17:E17)</f>
        <v>0</v>
      </c>
      <c r="G17" s="81" t="s">
        <v>5</v>
      </c>
      <c r="H17" s="163" t="s">
        <v>13</v>
      </c>
    </row>
    <row r="18" spans="2:14" ht="36.75" customHeight="1" thickBot="1" x14ac:dyDescent="0.35">
      <c r="B18" s="160"/>
      <c r="C18" s="154"/>
      <c r="D18" s="85" t="s">
        <v>6</v>
      </c>
      <c r="E18" s="144" t="s">
        <v>7</v>
      </c>
      <c r="F18" s="71" t="s">
        <v>28</v>
      </c>
      <c r="G18" s="86" t="e">
        <f>E17/F17</f>
        <v>#DIV/0!</v>
      </c>
      <c r="H18" s="164"/>
    </row>
    <row r="19" spans="2:14" x14ac:dyDescent="0.3">
      <c r="B19" s="2"/>
      <c r="C19" s="167" t="s">
        <v>0</v>
      </c>
      <c r="D19" s="97">
        <f>D15+D17</f>
        <v>0</v>
      </c>
      <c r="E19" s="97">
        <f>E15+E17</f>
        <v>0</v>
      </c>
      <c r="F19" s="169">
        <f>F15+F17</f>
        <v>0</v>
      </c>
      <c r="H19" s="3"/>
    </row>
    <row r="20" spans="2:14" ht="13.5" thickBot="1" x14ac:dyDescent="0.35">
      <c r="B20" s="2"/>
      <c r="C20" s="168"/>
      <c r="D20" s="70" t="s">
        <v>8</v>
      </c>
      <c r="E20" s="87" t="s">
        <v>9</v>
      </c>
      <c r="F20" s="170"/>
      <c r="H20" s="3"/>
    </row>
    <row r="21" spans="2:14" ht="12.75" customHeight="1" x14ac:dyDescent="0.3">
      <c r="B21" s="2"/>
      <c r="C21" s="75"/>
      <c r="D21" s="88" t="s">
        <v>14</v>
      </c>
      <c r="E21" s="88" t="s">
        <v>15</v>
      </c>
      <c r="F21" s="46"/>
      <c r="G21" s="47"/>
      <c r="H21" s="48"/>
      <c r="M21" s="11"/>
    </row>
    <row r="22" spans="2:14" x14ac:dyDescent="0.3">
      <c r="B22" s="2"/>
      <c r="C22" s="75"/>
      <c r="D22" s="62">
        <f>C13</f>
        <v>0</v>
      </c>
      <c r="E22" s="62">
        <f>C14</f>
        <v>0</v>
      </c>
      <c r="F22" s="46"/>
      <c r="G22" s="47"/>
      <c r="H22" s="48"/>
      <c r="K22" s="15"/>
      <c r="L22" s="24"/>
      <c r="M22" s="16"/>
    </row>
    <row r="23" spans="2:14" ht="13.5" thickBot="1" x14ac:dyDescent="0.35">
      <c r="B23" s="2"/>
      <c r="D23" s="6" t="s">
        <v>16</v>
      </c>
      <c r="E23" s="6" t="s">
        <v>17</v>
      </c>
      <c r="F23" s="65"/>
      <c r="G23" s="65"/>
      <c r="H23" s="3"/>
      <c r="I23" s="60"/>
      <c r="M23" s="51"/>
      <c r="N23" s="51"/>
    </row>
    <row r="24" spans="2:14" ht="5.15" customHeight="1" thickBot="1" x14ac:dyDescent="0.35">
      <c r="B24" s="2"/>
      <c r="D24" s="7"/>
      <c r="E24" s="7"/>
      <c r="H24" s="3"/>
      <c r="I24" s="60"/>
      <c r="M24" s="51"/>
      <c r="N24" s="51"/>
    </row>
    <row r="25" spans="2:14" ht="13.5" thickBot="1" x14ac:dyDescent="0.35">
      <c r="B25" s="4"/>
      <c r="C25" s="8" t="s">
        <v>49</v>
      </c>
      <c r="D25" s="113">
        <f>IF(E22=1,"Infinito",(D22/(1-E22)))</f>
        <v>0</v>
      </c>
      <c r="E25" s="66" t="e">
        <f>(1-D22)/E22</f>
        <v>#DIV/0!</v>
      </c>
      <c r="F25" s="9" t="s">
        <v>18</v>
      </c>
      <c r="G25" s="10"/>
      <c r="H25" s="5"/>
      <c r="I25" s="60"/>
      <c r="M25" s="51"/>
      <c r="N25" s="51"/>
    </row>
    <row r="26" spans="2:14" hidden="1" x14ac:dyDescent="0.3">
      <c r="C26" s="12"/>
      <c r="D26" s="25"/>
      <c r="E26" s="26"/>
      <c r="F26" s="14"/>
      <c r="K26" s="27"/>
      <c r="L26" s="27"/>
      <c r="M26" s="27"/>
    </row>
    <row r="27" spans="2:14" hidden="1" x14ac:dyDescent="0.3">
      <c r="B27" s="137" t="s">
        <v>29</v>
      </c>
      <c r="C27" s="28"/>
      <c r="D27" s="29"/>
      <c r="E27" s="29"/>
      <c r="F27" s="30"/>
      <c r="G27" s="30"/>
      <c r="I27" s="13"/>
      <c r="J27" s="32"/>
      <c r="K27" s="32"/>
    </row>
    <row r="28" spans="2:14" hidden="1" x14ac:dyDescent="0.3">
      <c r="B28" s="137" t="s">
        <v>30</v>
      </c>
      <c r="C28" s="28"/>
      <c r="D28" s="13"/>
      <c r="E28" s="13"/>
      <c r="F28" s="28"/>
      <c r="G28" s="28"/>
      <c r="I28" s="13"/>
      <c r="J28" s="33"/>
      <c r="K28" s="33"/>
      <c r="L28" s="33"/>
    </row>
    <row r="29" spans="2:14" hidden="1" x14ac:dyDescent="0.3">
      <c r="B29" s="34" t="s">
        <v>31</v>
      </c>
      <c r="C29" s="35" t="s">
        <v>32</v>
      </c>
      <c r="E29" s="35" t="s">
        <v>33</v>
      </c>
      <c r="F29" s="35"/>
      <c r="G29" s="35" t="s">
        <v>34</v>
      </c>
      <c r="H29" s="35" t="s">
        <v>35</v>
      </c>
      <c r="J29" s="33"/>
      <c r="K29" s="33"/>
      <c r="L29" s="33"/>
    </row>
    <row r="30" spans="2:14" ht="26" hidden="1" x14ac:dyDescent="0.3">
      <c r="B30" s="134" t="s">
        <v>66</v>
      </c>
      <c r="C30" s="134" t="s">
        <v>36</v>
      </c>
      <c r="D30" s="134" t="s">
        <v>37</v>
      </c>
      <c r="E30" s="134" t="s">
        <v>32</v>
      </c>
      <c r="F30" s="134" t="s">
        <v>70</v>
      </c>
      <c r="G30" s="44" t="s">
        <v>34</v>
      </c>
      <c r="H30" s="135" t="s">
        <v>38</v>
      </c>
      <c r="I30" s="17"/>
      <c r="J30" s="136" t="s">
        <v>67</v>
      </c>
      <c r="K30" s="136" t="s">
        <v>39</v>
      </c>
      <c r="L30" s="136" t="s">
        <v>40</v>
      </c>
    </row>
    <row r="31" spans="2:14" hidden="1" x14ac:dyDescent="0.3">
      <c r="B31" s="127">
        <f>D15</f>
        <v>0</v>
      </c>
      <c r="C31" s="127">
        <f>D19</f>
        <v>0</v>
      </c>
      <c r="D31" s="128" t="e">
        <f>B31/C31</f>
        <v>#DIV/0!</v>
      </c>
      <c r="E31" s="128">
        <f>2*B31+H31^2</f>
        <v>3.8414588206941245</v>
      </c>
      <c r="F31" s="128" t="e">
        <f>H31*SQRT((H31^2)+(4*B31*(1-D31)))</f>
        <v>#DIV/0!</v>
      </c>
      <c r="G31" s="129">
        <f>2*(C31+H31^2)</f>
        <v>7.682917641388249</v>
      </c>
      <c r="H31" s="130">
        <f>-NORMSINV(2.5/100)</f>
        <v>1.9599639845400538</v>
      </c>
      <c r="I31" s="131" t="s">
        <v>68</v>
      </c>
      <c r="J31" s="132" t="e">
        <f>D31</f>
        <v>#DIV/0!</v>
      </c>
      <c r="K31" s="132" t="e">
        <f>(E31-F31)/G31</f>
        <v>#DIV/0!</v>
      </c>
      <c r="L31" s="132" t="e">
        <f>(E31+F31)/G31</f>
        <v>#DIV/0!</v>
      </c>
      <c r="M31" s="51"/>
    </row>
    <row r="32" spans="2:14" hidden="1" x14ac:dyDescent="0.3">
      <c r="B32" s="127">
        <f>E17</f>
        <v>0</v>
      </c>
      <c r="C32" s="127">
        <f>E19</f>
        <v>0</v>
      </c>
      <c r="D32" s="128" t="e">
        <f>B32/C32</f>
        <v>#DIV/0!</v>
      </c>
      <c r="E32" s="128">
        <f>2*B32+H32^2</f>
        <v>3.8414588206941245</v>
      </c>
      <c r="F32" s="128" t="e">
        <f>H32*SQRT((H32^2)+(4*B32*(1-D32)))</f>
        <v>#DIV/0!</v>
      </c>
      <c r="G32" s="129">
        <f>2*(C32+H32^2)</f>
        <v>7.682917641388249</v>
      </c>
      <c r="H32" s="130">
        <f>-NORMSINV(2.5/100)</f>
        <v>1.9599639845400538</v>
      </c>
      <c r="I32" s="131" t="s">
        <v>69</v>
      </c>
      <c r="J32" s="132" t="e">
        <f>D32</f>
        <v>#DIV/0!</v>
      </c>
      <c r="K32" s="132" t="e">
        <f>(E32-F32)/G32</f>
        <v>#DIV/0!</v>
      </c>
      <c r="L32" s="132" t="e">
        <f>(E32+F32)/G32</f>
        <v>#DIV/0!</v>
      </c>
      <c r="M32" s="51"/>
    </row>
    <row r="33" spans="2:13" hidden="1" x14ac:dyDescent="0.3">
      <c r="B33" s="127">
        <f>D15</f>
        <v>0</v>
      </c>
      <c r="C33" s="133">
        <f>F15</f>
        <v>0</v>
      </c>
      <c r="D33" s="128" t="e">
        <f>B33/C33</f>
        <v>#DIV/0!</v>
      </c>
      <c r="E33" s="128">
        <f>2*B33+H33^2</f>
        <v>3.8414588206941245</v>
      </c>
      <c r="F33" s="128" t="e">
        <f>H33*SQRT((H33^2)+(4*B33*(1-D33)))</f>
        <v>#DIV/0!</v>
      </c>
      <c r="G33" s="129">
        <f>2*(C33+H33^2)</f>
        <v>7.682917641388249</v>
      </c>
      <c r="H33" s="130">
        <f>-NORMSINV(2.5/100)</f>
        <v>1.9599639845400538</v>
      </c>
      <c r="I33" s="131" t="s">
        <v>19</v>
      </c>
      <c r="J33" s="132" t="e">
        <f>D33</f>
        <v>#DIV/0!</v>
      </c>
      <c r="K33" s="132" t="e">
        <f>(E33-F33)/G33</f>
        <v>#DIV/0!</v>
      </c>
      <c r="L33" s="132" t="e">
        <f>(E33+F33)/G33</f>
        <v>#DIV/0!</v>
      </c>
      <c r="M33" s="51"/>
    </row>
    <row r="34" spans="2:13" hidden="1" x14ac:dyDescent="0.3">
      <c r="B34" s="127">
        <f>E17</f>
        <v>0</v>
      </c>
      <c r="C34" s="133">
        <f>F17</f>
        <v>0</v>
      </c>
      <c r="D34" s="128" t="e">
        <f>B34/C34</f>
        <v>#DIV/0!</v>
      </c>
      <c r="E34" s="128">
        <f>2*B34+H34^2</f>
        <v>3.8414588206941245</v>
      </c>
      <c r="F34" s="128" t="e">
        <f>H34*SQRT((H34^2)+(4*B34*(1-D34)))</f>
        <v>#DIV/0!</v>
      </c>
      <c r="G34" s="129">
        <f>2*(C34+H34^2)</f>
        <v>7.682917641388249</v>
      </c>
      <c r="H34" s="130">
        <f>-NORMSINV(2.5/100)</f>
        <v>1.9599639845400538</v>
      </c>
      <c r="I34" s="131" t="s">
        <v>20</v>
      </c>
      <c r="J34" s="132" t="e">
        <f>D34</f>
        <v>#DIV/0!</v>
      </c>
      <c r="K34" s="132" t="e">
        <f>(E34-F34)/G34</f>
        <v>#DIV/0!</v>
      </c>
      <c r="L34" s="132" t="e">
        <f>(E34+F34)/G34</f>
        <v>#DIV/0!</v>
      </c>
      <c r="M34" s="51"/>
    </row>
    <row r="35" spans="2:13" hidden="1" x14ac:dyDescent="0.3">
      <c r="C35" s="28"/>
      <c r="D35" s="28"/>
      <c r="E35" s="29"/>
      <c r="F35" s="29"/>
      <c r="G35" s="30"/>
      <c r="H35" s="30"/>
      <c r="J35" s="13"/>
      <c r="K35" s="32"/>
      <c r="L35" s="32"/>
    </row>
    <row r="36" spans="2:13" hidden="1" x14ac:dyDescent="0.3">
      <c r="B36" s="114" t="s">
        <v>41</v>
      </c>
      <c r="C36" s="115"/>
      <c r="D36" s="116" t="e">
        <f>ROUND(J33,3)*100&amp;B39</f>
        <v>#DIV/0!</v>
      </c>
      <c r="E36" s="117" t="e">
        <f>ROUND(J34,3)*100&amp;B39</f>
        <v>#DIV/0!</v>
      </c>
      <c r="F36" s="117" t="e">
        <f>ROUND(J31,3)*100&amp;B39</f>
        <v>#DIV/0!</v>
      </c>
      <c r="G36" s="117" t="e">
        <f>ROUND(J32,3)*100&amp;B39</f>
        <v>#DIV/0!</v>
      </c>
      <c r="H36" s="118"/>
      <c r="J36" s="13"/>
      <c r="K36" s="32"/>
      <c r="L36" s="32"/>
    </row>
    <row r="37" spans="2:13" hidden="1" x14ac:dyDescent="0.3">
      <c r="B37" s="119" t="s">
        <v>42</v>
      </c>
      <c r="C37" s="38"/>
      <c r="D37" s="36" t="e">
        <f>ROUND(K33,3)*100&amp;B39</f>
        <v>#DIV/0!</v>
      </c>
      <c r="E37" s="37" t="e">
        <f>ROUND(K34,3)*100&amp;B39</f>
        <v>#DIV/0!</v>
      </c>
      <c r="F37" s="37" t="e">
        <f>ROUND(K31,3)*100&amp;B39</f>
        <v>#DIV/0!</v>
      </c>
      <c r="G37" s="37" t="e">
        <f>ROUND(K32,3)*100&amp;B39</f>
        <v>#DIV/0!</v>
      </c>
      <c r="H37" s="120"/>
      <c r="J37" s="13"/>
      <c r="K37" s="32"/>
      <c r="L37" s="32"/>
    </row>
    <row r="38" spans="2:13" hidden="1" x14ac:dyDescent="0.3">
      <c r="B38" s="119" t="s">
        <v>43</v>
      </c>
      <c r="C38" s="39" t="e">
        <f>ROUND((D19/F19),4)*100&amp;B39</f>
        <v>#DIV/0!</v>
      </c>
      <c r="D38" s="36" t="e">
        <f>ROUND(L33,3)*100&amp;B39</f>
        <v>#DIV/0!</v>
      </c>
      <c r="E38" s="37" t="e">
        <f>ROUND(L34,3)*100&amp;B39</f>
        <v>#DIV/0!</v>
      </c>
      <c r="F38" s="37" t="e">
        <f>ROUND(L31,3)*100&amp;B39</f>
        <v>#DIV/0!</v>
      </c>
      <c r="G38" s="37" t="e">
        <f>ROUND(L32,3)*100&amp;B39</f>
        <v>#DIV/0!</v>
      </c>
      <c r="H38" s="121">
        <f>D25</f>
        <v>0</v>
      </c>
      <c r="J38" s="13"/>
      <c r="K38" s="32"/>
      <c r="L38" s="32"/>
    </row>
    <row r="39" spans="2:13" hidden="1" x14ac:dyDescent="0.3">
      <c r="B39" s="119" t="s">
        <v>44</v>
      </c>
      <c r="C39" s="40" t="s">
        <v>45</v>
      </c>
      <c r="D39" s="40" t="s">
        <v>19</v>
      </c>
      <c r="E39" s="40" t="s">
        <v>20</v>
      </c>
      <c r="F39" s="40" t="s">
        <v>10</v>
      </c>
      <c r="G39" s="41" t="s">
        <v>11</v>
      </c>
      <c r="H39" s="43" t="s">
        <v>46</v>
      </c>
      <c r="J39" s="13"/>
      <c r="K39" s="32"/>
      <c r="L39" s="32"/>
    </row>
    <row r="40" spans="2:13" hidden="1" x14ac:dyDescent="0.3">
      <c r="B40" s="122" t="s">
        <v>1</v>
      </c>
      <c r="C40" s="42" t="e">
        <f>C38</f>
        <v>#DIV/0!</v>
      </c>
      <c r="D40" s="43" t="e">
        <f>CONCATENATE(D36," ",B36,D37," ",B40," ",D38,B38)</f>
        <v>#DIV/0!</v>
      </c>
      <c r="E40" s="43" t="e">
        <f>CONCATENATE(E36," ",B36,E37," ",B40," ",E38,B38)</f>
        <v>#DIV/0!</v>
      </c>
      <c r="F40" s="43" t="e">
        <f>CONCATENATE(F36," ",B36,F37," ",B40," ",F38,B38)</f>
        <v>#DIV/0!</v>
      </c>
      <c r="G40" s="43" t="e">
        <f>CONCATENATE(G36," ",B36,G37," ",B40," ",G38,B38)</f>
        <v>#DIV/0!</v>
      </c>
      <c r="H40" s="123">
        <f>H38</f>
        <v>0</v>
      </c>
      <c r="J40" s="13"/>
      <c r="K40" s="32"/>
      <c r="L40" s="32"/>
    </row>
    <row r="41" spans="2:13" hidden="1" x14ac:dyDescent="0.3">
      <c r="B41" s="124" t="s">
        <v>47</v>
      </c>
      <c r="C41" s="125"/>
      <c r="D41" s="125"/>
      <c r="E41" s="125"/>
      <c r="F41" s="125"/>
      <c r="G41" s="125"/>
      <c r="H41" s="126"/>
      <c r="J41" s="13"/>
      <c r="K41" s="32"/>
      <c r="L41" s="32"/>
    </row>
    <row r="42" spans="2:13" x14ac:dyDescent="0.3">
      <c r="J42" s="13"/>
      <c r="K42" s="32"/>
      <c r="L42" s="16"/>
      <c r="M42" s="16"/>
    </row>
    <row r="43" spans="2:13" x14ac:dyDescent="0.3">
      <c r="B43" s="90" t="s">
        <v>48</v>
      </c>
      <c r="C43" s="90" t="s">
        <v>51</v>
      </c>
      <c r="D43" s="91" t="s">
        <v>52</v>
      </c>
      <c r="E43" s="91" t="s">
        <v>53</v>
      </c>
      <c r="F43" s="91" t="s">
        <v>54</v>
      </c>
      <c r="G43" s="91" t="s">
        <v>55</v>
      </c>
      <c r="I43" s="31"/>
      <c r="J43" s="13"/>
      <c r="K43" s="32"/>
      <c r="L43" s="32"/>
    </row>
    <row r="44" spans="2:13" ht="18" customHeight="1" x14ac:dyDescent="0.3">
      <c r="B44" s="112" t="e">
        <f>D19/F19</f>
        <v>#DIV/0!</v>
      </c>
      <c r="C44" s="44" t="e">
        <f t="shared" ref="C44:G44" si="0">D40</f>
        <v>#DIV/0!</v>
      </c>
      <c r="D44" s="44" t="e">
        <f t="shared" si="0"/>
        <v>#DIV/0!</v>
      </c>
      <c r="E44" s="44" t="e">
        <f t="shared" si="0"/>
        <v>#DIV/0!</v>
      </c>
      <c r="F44" s="44" t="e">
        <f t="shared" si="0"/>
        <v>#DIV/0!</v>
      </c>
      <c r="G44" s="45">
        <f t="shared" si="0"/>
        <v>0</v>
      </c>
      <c r="I44" s="31"/>
      <c r="J44" s="13"/>
      <c r="K44" s="32"/>
      <c r="L44" s="32"/>
    </row>
    <row r="45" spans="2:13" x14ac:dyDescent="0.3">
      <c r="C45" s="28"/>
      <c r="D45" s="28"/>
      <c r="E45" s="28"/>
      <c r="F45" s="28"/>
      <c r="G45" s="28"/>
      <c r="H45" s="28"/>
      <c r="I45" s="31"/>
      <c r="J45" s="13"/>
      <c r="K45" s="32"/>
      <c r="L45" s="32"/>
    </row>
    <row r="46" spans="2:13" x14ac:dyDescent="0.3">
      <c r="C46" s="28"/>
      <c r="D46" s="28"/>
      <c r="E46" s="28"/>
      <c r="F46" s="28"/>
      <c r="G46" s="28"/>
      <c r="H46" s="28"/>
      <c r="I46" s="31"/>
      <c r="J46" s="13"/>
      <c r="K46" s="32"/>
      <c r="L46" s="32"/>
    </row>
    <row r="47" spans="2:13" ht="14.5" x14ac:dyDescent="0.35">
      <c r="B47" s="18" t="s">
        <v>63</v>
      </c>
      <c r="C47" s="28"/>
      <c r="D47" s="28"/>
      <c r="E47" s="29"/>
      <c r="F47" s="29"/>
      <c r="G47" s="30"/>
      <c r="H47" s="30"/>
      <c r="I47" s="31"/>
      <c r="J47" s="13"/>
      <c r="K47" s="32"/>
      <c r="L47" s="32"/>
    </row>
    <row r="48" spans="2:13" ht="15" thickBot="1" x14ac:dyDescent="0.4">
      <c r="B48" s="18"/>
      <c r="C48" s="28"/>
      <c r="D48" s="28"/>
      <c r="E48" s="29"/>
      <c r="F48" s="29"/>
      <c r="G48" s="30"/>
      <c r="H48" s="30"/>
      <c r="I48" s="31"/>
      <c r="J48" s="13"/>
      <c r="K48" s="32"/>
      <c r="L48" s="32"/>
    </row>
    <row r="49" spans="2:14" ht="19.5" customHeight="1" thickBot="1" x14ac:dyDescent="0.35">
      <c r="B49" s="138" t="s">
        <v>71</v>
      </c>
      <c r="C49" s="139"/>
      <c r="D49" s="139"/>
      <c r="E49" s="139"/>
      <c r="F49" s="139"/>
      <c r="G49" s="139"/>
      <c r="H49" s="140"/>
    </row>
    <row r="50" spans="2:14" ht="18.75" customHeight="1" thickBot="1" x14ac:dyDescent="0.35">
      <c r="B50" s="74" t="s">
        <v>21</v>
      </c>
      <c r="C50" s="72"/>
      <c r="D50" s="150" t="s">
        <v>73</v>
      </c>
      <c r="E50" s="151"/>
      <c r="F50" s="92"/>
      <c r="G50" s="93"/>
      <c r="H50" s="94"/>
    </row>
    <row r="51" spans="2:14" x14ac:dyDescent="0.3">
      <c r="B51" s="74" t="s">
        <v>22</v>
      </c>
      <c r="C51" s="73"/>
      <c r="D51" s="69" t="s">
        <v>8</v>
      </c>
      <c r="E51" s="69" t="s">
        <v>9</v>
      </c>
      <c r="F51" s="69" t="s">
        <v>0</v>
      </c>
      <c r="G51" s="95"/>
      <c r="H51" s="96"/>
      <c r="K51" s="23"/>
    </row>
    <row r="52" spans="2:14" x14ac:dyDescent="0.3">
      <c r="B52" s="74" t="s">
        <v>23</v>
      </c>
      <c r="C52" s="73"/>
      <c r="D52" s="97">
        <f>C50*C51</f>
        <v>0</v>
      </c>
      <c r="E52" s="97">
        <f>C50-D52</f>
        <v>0</v>
      </c>
      <c r="F52" s="70"/>
      <c r="G52" s="75"/>
      <c r="H52" s="76"/>
      <c r="J52" s="12"/>
    </row>
    <row r="53" spans="2:14" ht="13.5" thickBot="1" x14ac:dyDescent="0.35">
      <c r="B53" s="74" t="s">
        <v>24</v>
      </c>
      <c r="C53" s="73"/>
      <c r="D53" s="98"/>
      <c r="E53" s="98"/>
      <c r="F53" s="71"/>
      <c r="G53" s="99" t="s">
        <v>50</v>
      </c>
      <c r="H53" s="76"/>
      <c r="J53" s="12"/>
    </row>
    <row r="54" spans="2:14" ht="12.75" customHeight="1" x14ac:dyDescent="0.3">
      <c r="B54" s="158" t="s">
        <v>72</v>
      </c>
      <c r="C54" s="152" t="s">
        <v>25</v>
      </c>
      <c r="D54" s="145">
        <f>D52*D61</f>
        <v>0</v>
      </c>
      <c r="E54" s="100">
        <f>E52-E56</f>
        <v>0</v>
      </c>
      <c r="F54" s="101">
        <f>SUM(D54:E54)</f>
        <v>0</v>
      </c>
      <c r="G54" s="81" t="s">
        <v>2</v>
      </c>
      <c r="H54" s="163" t="s">
        <v>12</v>
      </c>
      <c r="J54" s="12"/>
    </row>
    <row r="55" spans="2:14" ht="36.5" thickBot="1" x14ac:dyDescent="0.35">
      <c r="B55" s="159"/>
      <c r="C55" s="154"/>
      <c r="D55" s="142" t="s">
        <v>3</v>
      </c>
      <c r="E55" s="82" t="s">
        <v>4</v>
      </c>
      <c r="F55" s="102" t="s">
        <v>26</v>
      </c>
      <c r="G55" s="83" t="e">
        <f>D54/F54</f>
        <v>#DIV/0!</v>
      </c>
      <c r="H55" s="164"/>
    </row>
    <row r="56" spans="2:14" x14ac:dyDescent="0.3">
      <c r="B56" s="159"/>
      <c r="C56" s="152" t="s">
        <v>27</v>
      </c>
      <c r="D56" s="103">
        <f>D52-D54</f>
        <v>0</v>
      </c>
      <c r="E56" s="146">
        <f>E52*E61</f>
        <v>0</v>
      </c>
      <c r="F56" s="101">
        <f>SUM(D56:E56)</f>
        <v>0</v>
      </c>
      <c r="G56" s="81" t="s">
        <v>5</v>
      </c>
      <c r="H56" s="163" t="s">
        <v>13</v>
      </c>
    </row>
    <row r="57" spans="2:14" ht="36.5" thickBot="1" x14ac:dyDescent="0.35">
      <c r="B57" s="160"/>
      <c r="C57" s="154"/>
      <c r="D57" s="85" t="s">
        <v>6</v>
      </c>
      <c r="E57" s="144" t="s">
        <v>7</v>
      </c>
      <c r="F57" s="71" t="s">
        <v>28</v>
      </c>
      <c r="G57" s="86" t="e">
        <f>E56/F56</f>
        <v>#DIV/0!</v>
      </c>
      <c r="H57" s="164"/>
    </row>
    <row r="58" spans="2:14" x14ac:dyDescent="0.3">
      <c r="B58" s="2"/>
      <c r="C58" s="171" t="s">
        <v>0</v>
      </c>
      <c r="D58" s="97">
        <f>D54+D56</f>
        <v>0</v>
      </c>
      <c r="E58" s="97">
        <f>E54+E56</f>
        <v>0</v>
      </c>
      <c r="F58" s="169">
        <f>F54+F56</f>
        <v>0</v>
      </c>
      <c r="H58" s="3"/>
    </row>
    <row r="59" spans="2:14" ht="13.5" thickBot="1" x14ac:dyDescent="0.35">
      <c r="B59" s="2"/>
      <c r="C59" s="172"/>
      <c r="D59" s="70" t="s">
        <v>8</v>
      </c>
      <c r="E59" s="87" t="s">
        <v>9</v>
      </c>
      <c r="F59" s="170"/>
      <c r="H59" s="3"/>
    </row>
    <row r="60" spans="2:14" x14ac:dyDescent="0.3">
      <c r="B60" s="2"/>
      <c r="D60" s="88" t="s">
        <v>14</v>
      </c>
      <c r="E60" s="88" t="s">
        <v>15</v>
      </c>
      <c r="F60" s="46"/>
      <c r="G60" s="47"/>
      <c r="H60" s="48"/>
    </row>
    <row r="61" spans="2:14" x14ac:dyDescent="0.3">
      <c r="B61" s="2"/>
      <c r="D61" s="62">
        <f>C52</f>
        <v>0</v>
      </c>
      <c r="E61" s="62">
        <f>C53</f>
        <v>0</v>
      </c>
      <c r="F61" s="46"/>
      <c r="G61" s="47"/>
      <c r="H61" s="48"/>
      <c r="K61" s="15"/>
      <c r="L61" s="24"/>
    </row>
    <row r="62" spans="2:14" ht="13.5" thickBot="1" x14ac:dyDescent="0.35">
      <c r="B62" s="2"/>
      <c r="D62" s="6" t="s">
        <v>16</v>
      </c>
      <c r="E62" s="6" t="s">
        <v>17</v>
      </c>
      <c r="F62" s="65"/>
      <c r="G62" s="65"/>
      <c r="H62" s="3"/>
      <c r="I62" s="60"/>
      <c r="M62" s="51"/>
      <c r="N62" s="51"/>
    </row>
    <row r="63" spans="2:14" ht="13.5" thickBot="1" x14ac:dyDescent="0.35">
      <c r="B63" s="2"/>
      <c r="D63" s="7"/>
      <c r="E63" s="7"/>
      <c r="H63" s="3"/>
      <c r="I63" s="60"/>
      <c r="M63" s="51"/>
      <c r="N63" s="51"/>
    </row>
    <row r="64" spans="2:14" ht="18" customHeight="1" thickBot="1" x14ac:dyDescent="0.35">
      <c r="B64" s="4"/>
      <c r="C64" s="8" t="s">
        <v>49</v>
      </c>
      <c r="D64" s="147">
        <f>IF(E61=1,"Infinito",(D61/(1-E61)))</f>
        <v>0</v>
      </c>
      <c r="E64" s="66" t="e">
        <f>(1-D61)/E61</f>
        <v>#DIV/0!</v>
      </c>
      <c r="F64" s="9" t="s">
        <v>18</v>
      </c>
      <c r="G64" s="10"/>
      <c r="H64" s="5"/>
      <c r="I64" s="60"/>
      <c r="M64" s="51"/>
      <c r="N64" s="51"/>
    </row>
    <row r="65" spans="2:13" hidden="1" x14ac:dyDescent="0.3">
      <c r="C65" s="12"/>
      <c r="D65" s="25"/>
      <c r="E65" s="26"/>
      <c r="F65" s="14"/>
      <c r="K65" s="27"/>
      <c r="L65" s="27"/>
      <c r="M65" s="27"/>
    </row>
    <row r="66" spans="2:13" hidden="1" x14ac:dyDescent="0.3">
      <c r="B66" s="137" t="s">
        <v>29</v>
      </c>
      <c r="C66" s="28"/>
      <c r="D66" s="29"/>
      <c r="E66" s="29"/>
      <c r="F66" s="30"/>
      <c r="G66" s="30"/>
      <c r="I66" s="13"/>
      <c r="J66" s="32"/>
      <c r="K66" s="32"/>
    </row>
    <row r="67" spans="2:13" hidden="1" x14ac:dyDescent="0.3">
      <c r="B67" s="137" t="s">
        <v>30</v>
      </c>
      <c r="C67" s="28"/>
      <c r="D67" s="13"/>
      <c r="E67" s="13"/>
      <c r="F67" s="28"/>
      <c r="G67" s="28"/>
      <c r="I67" s="13"/>
      <c r="J67" s="33"/>
      <c r="K67" s="33"/>
      <c r="L67" s="33"/>
    </row>
    <row r="68" spans="2:13" hidden="1" x14ac:dyDescent="0.3">
      <c r="B68" s="34" t="s">
        <v>31</v>
      </c>
      <c r="C68" s="35" t="s">
        <v>32</v>
      </c>
      <c r="E68" s="35" t="s">
        <v>33</v>
      </c>
      <c r="F68" s="35"/>
      <c r="G68" s="35" t="s">
        <v>34</v>
      </c>
      <c r="H68" s="35" t="s">
        <v>35</v>
      </c>
      <c r="J68" s="33"/>
      <c r="K68" s="33"/>
      <c r="L68" s="33"/>
    </row>
    <row r="69" spans="2:13" ht="26" hidden="1" x14ac:dyDescent="0.3">
      <c r="B69" s="134" t="s">
        <v>66</v>
      </c>
      <c r="C69" s="134" t="s">
        <v>36</v>
      </c>
      <c r="D69" s="134" t="s">
        <v>37</v>
      </c>
      <c r="E69" s="134" t="s">
        <v>32</v>
      </c>
      <c r="F69" s="134" t="s">
        <v>70</v>
      </c>
      <c r="G69" s="44" t="s">
        <v>34</v>
      </c>
      <c r="H69" s="135" t="s">
        <v>38</v>
      </c>
      <c r="I69" s="17"/>
      <c r="J69" s="136" t="s">
        <v>67</v>
      </c>
      <c r="K69" s="136" t="s">
        <v>39</v>
      </c>
      <c r="L69" s="136" t="s">
        <v>40</v>
      </c>
    </row>
    <row r="70" spans="2:13" hidden="1" x14ac:dyDescent="0.3">
      <c r="B70" s="127">
        <f>D54</f>
        <v>0</v>
      </c>
      <c r="C70" s="127">
        <f>D58</f>
        <v>0</v>
      </c>
      <c r="D70" s="128" t="e">
        <f>B70/C70</f>
        <v>#DIV/0!</v>
      </c>
      <c r="E70" s="128">
        <f>2*B70+H70^2</f>
        <v>3.8414588206941245</v>
      </c>
      <c r="F70" s="128" t="e">
        <f>H70*SQRT((H70^2)+(4*B70*(1-D70)))</f>
        <v>#DIV/0!</v>
      </c>
      <c r="G70" s="129">
        <f>2*(C70+H70^2)</f>
        <v>7.682917641388249</v>
      </c>
      <c r="H70" s="130">
        <f>-NORMSINV(2.5/100)</f>
        <v>1.9599639845400538</v>
      </c>
      <c r="I70" s="131" t="s">
        <v>68</v>
      </c>
      <c r="J70" s="132" t="e">
        <f>D70</f>
        <v>#DIV/0!</v>
      </c>
      <c r="K70" s="132" t="e">
        <f>(E70-F70)/G70</f>
        <v>#DIV/0!</v>
      </c>
      <c r="L70" s="132" t="e">
        <f>(E70+F70)/G70</f>
        <v>#DIV/0!</v>
      </c>
      <c r="M70" s="51"/>
    </row>
    <row r="71" spans="2:13" hidden="1" x14ac:dyDescent="0.3">
      <c r="B71" s="127">
        <f>E56</f>
        <v>0</v>
      </c>
      <c r="C71" s="127">
        <f>E58</f>
        <v>0</v>
      </c>
      <c r="D71" s="128" t="e">
        <f>B71/C71</f>
        <v>#DIV/0!</v>
      </c>
      <c r="E71" s="128">
        <f>2*B71+H71^2</f>
        <v>3.8414588206941245</v>
      </c>
      <c r="F71" s="128" t="e">
        <f>H71*SQRT((H71^2)+(4*B71*(1-D71)))</f>
        <v>#DIV/0!</v>
      </c>
      <c r="G71" s="129">
        <f>2*(C71+H71^2)</f>
        <v>7.682917641388249</v>
      </c>
      <c r="H71" s="130">
        <f>-NORMSINV(2.5/100)</f>
        <v>1.9599639845400538</v>
      </c>
      <c r="I71" s="131" t="s">
        <v>69</v>
      </c>
      <c r="J71" s="132" t="e">
        <f>D71</f>
        <v>#DIV/0!</v>
      </c>
      <c r="K71" s="132" t="e">
        <f>(E71-F71)/G71</f>
        <v>#DIV/0!</v>
      </c>
      <c r="L71" s="132" t="e">
        <f>(E71+F71)/G71</f>
        <v>#DIV/0!</v>
      </c>
      <c r="M71" s="51"/>
    </row>
    <row r="72" spans="2:13" hidden="1" x14ac:dyDescent="0.3">
      <c r="B72" s="127">
        <f>D54</f>
        <v>0</v>
      </c>
      <c r="C72" s="133">
        <f>F54</f>
        <v>0</v>
      </c>
      <c r="D72" s="128" t="e">
        <f>B72/C72</f>
        <v>#DIV/0!</v>
      </c>
      <c r="E72" s="128">
        <f>2*B72+H72^2</f>
        <v>3.8414588206941245</v>
      </c>
      <c r="F72" s="128" t="e">
        <f>H72*SQRT((H72^2)+(4*B72*(1-D72)))</f>
        <v>#DIV/0!</v>
      </c>
      <c r="G72" s="129">
        <f>2*(C72+H72^2)</f>
        <v>7.682917641388249</v>
      </c>
      <c r="H72" s="130">
        <f>-NORMSINV(2.5/100)</f>
        <v>1.9599639845400538</v>
      </c>
      <c r="I72" s="131" t="s">
        <v>19</v>
      </c>
      <c r="J72" s="132" t="e">
        <f>D72</f>
        <v>#DIV/0!</v>
      </c>
      <c r="K72" s="132" t="e">
        <f>(E72-F72)/G72</f>
        <v>#DIV/0!</v>
      </c>
      <c r="L72" s="132" t="e">
        <f>(E72+F72)/G72</f>
        <v>#DIV/0!</v>
      </c>
      <c r="M72" s="51"/>
    </row>
    <row r="73" spans="2:13" hidden="1" x14ac:dyDescent="0.3">
      <c r="B73" s="127">
        <f>E56</f>
        <v>0</v>
      </c>
      <c r="C73" s="133">
        <f>F56</f>
        <v>0</v>
      </c>
      <c r="D73" s="128" t="e">
        <f>B73/C73</f>
        <v>#DIV/0!</v>
      </c>
      <c r="E73" s="128">
        <f>2*B73+H73^2</f>
        <v>3.8414588206941245</v>
      </c>
      <c r="F73" s="128" t="e">
        <f>H73*SQRT((H73^2)+(4*B73*(1-D73)))</f>
        <v>#DIV/0!</v>
      </c>
      <c r="G73" s="129">
        <f>2*(C73+H73^2)</f>
        <v>7.682917641388249</v>
      </c>
      <c r="H73" s="130">
        <f>-NORMSINV(2.5/100)</f>
        <v>1.9599639845400538</v>
      </c>
      <c r="I73" s="131" t="s">
        <v>20</v>
      </c>
      <c r="J73" s="132" t="e">
        <f>D73</f>
        <v>#DIV/0!</v>
      </c>
      <c r="K73" s="132" t="e">
        <f>(E73-F73)/G73</f>
        <v>#DIV/0!</v>
      </c>
      <c r="L73" s="132" t="e">
        <f>(E73+F73)/G73</f>
        <v>#DIV/0!</v>
      </c>
      <c r="M73" s="51"/>
    </row>
    <row r="74" spans="2:13" hidden="1" x14ac:dyDescent="0.3">
      <c r="C74" s="28"/>
      <c r="D74" s="28"/>
      <c r="E74" s="29"/>
      <c r="F74" s="29"/>
      <c r="G74" s="30"/>
      <c r="H74" s="30"/>
      <c r="J74" s="13"/>
      <c r="K74" s="32"/>
      <c r="L74" s="32"/>
    </row>
    <row r="75" spans="2:13" hidden="1" x14ac:dyDescent="0.3">
      <c r="B75" s="114" t="s">
        <v>41</v>
      </c>
      <c r="C75" s="115"/>
      <c r="D75" s="116" t="e">
        <f>ROUND(J72,3)*100&amp;B78</f>
        <v>#DIV/0!</v>
      </c>
      <c r="E75" s="117" t="e">
        <f>ROUND(J73,3)*100&amp;B78</f>
        <v>#DIV/0!</v>
      </c>
      <c r="F75" s="117" t="e">
        <f>ROUND(J70,3)*100&amp;B78</f>
        <v>#DIV/0!</v>
      </c>
      <c r="G75" s="117" t="e">
        <f>ROUND(J71,3)*100&amp;B78</f>
        <v>#DIV/0!</v>
      </c>
      <c r="H75" s="118"/>
      <c r="J75" s="13"/>
      <c r="K75" s="32"/>
      <c r="L75" s="32"/>
    </row>
    <row r="76" spans="2:13" hidden="1" x14ac:dyDescent="0.3">
      <c r="B76" s="119" t="s">
        <v>42</v>
      </c>
      <c r="C76" s="38"/>
      <c r="D76" s="36" t="e">
        <f>ROUND(K72,3)*100&amp;B78</f>
        <v>#DIV/0!</v>
      </c>
      <c r="E76" s="37" t="e">
        <f>ROUND(K73,3)*100&amp;B78</f>
        <v>#DIV/0!</v>
      </c>
      <c r="F76" s="37" t="e">
        <f>ROUND(K70,3)*100&amp;B78</f>
        <v>#DIV/0!</v>
      </c>
      <c r="G76" s="37" t="e">
        <f>ROUND(K71,3)*100&amp;B78</f>
        <v>#DIV/0!</v>
      </c>
      <c r="H76" s="120"/>
      <c r="J76" s="13"/>
      <c r="K76" s="32"/>
      <c r="L76" s="32"/>
    </row>
    <row r="77" spans="2:13" hidden="1" x14ac:dyDescent="0.3">
      <c r="B77" s="119" t="s">
        <v>43</v>
      </c>
      <c r="C77" s="39" t="e">
        <f>ROUND((D58/F58),4)*100&amp;B78</f>
        <v>#DIV/0!</v>
      </c>
      <c r="D77" s="36" t="e">
        <f>ROUND(L72,3)*100&amp;B78</f>
        <v>#DIV/0!</v>
      </c>
      <c r="E77" s="37" t="e">
        <f>ROUND(L73,3)*100&amp;B78</f>
        <v>#DIV/0!</v>
      </c>
      <c r="F77" s="37" t="e">
        <f>ROUND(L70,3)*100&amp;B78</f>
        <v>#DIV/0!</v>
      </c>
      <c r="G77" s="37" t="e">
        <f>ROUND(L71,3)*100&amp;B78</f>
        <v>#DIV/0!</v>
      </c>
      <c r="H77" s="121">
        <f>D64</f>
        <v>0</v>
      </c>
      <c r="J77" s="13"/>
      <c r="K77" s="32"/>
      <c r="L77" s="32"/>
    </row>
    <row r="78" spans="2:13" hidden="1" x14ac:dyDescent="0.3">
      <c r="B78" s="119" t="s">
        <v>44</v>
      </c>
      <c r="C78" s="40" t="s">
        <v>45</v>
      </c>
      <c r="D78" s="40" t="s">
        <v>19</v>
      </c>
      <c r="E78" s="40" t="s">
        <v>20</v>
      </c>
      <c r="F78" s="40" t="s">
        <v>10</v>
      </c>
      <c r="G78" s="41" t="s">
        <v>11</v>
      </c>
      <c r="H78" s="43" t="s">
        <v>46</v>
      </c>
      <c r="J78" s="13"/>
      <c r="K78" s="32"/>
      <c r="L78" s="32"/>
    </row>
    <row r="79" spans="2:13" hidden="1" x14ac:dyDescent="0.3">
      <c r="B79" s="122" t="s">
        <v>1</v>
      </c>
      <c r="C79" s="42" t="e">
        <f>C77</f>
        <v>#DIV/0!</v>
      </c>
      <c r="D79" s="43" t="e">
        <f>CONCATENATE(D75," ",B75,D76," ",B79," ",D77,B77)</f>
        <v>#DIV/0!</v>
      </c>
      <c r="E79" s="43" t="e">
        <f>CONCATENATE(E75," ",B75,E76," ",B79," ",E77,B77)</f>
        <v>#DIV/0!</v>
      </c>
      <c r="F79" s="43" t="e">
        <f>CONCATENATE(F75," ",B75,F76," ",B79," ",F77,B77)</f>
        <v>#DIV/0!</v>
      </c>
      <c r="G79" s="43" t="e">
        <f>CONCATENATE(G75," ",B75,G76," ",B79," ",G77,B77)</f>
        <v>#DIV/0!</v>
      </c>
      <c r="H79" s="148">
        <f>H77</f>
        <v>0</v>
      </c>
      <c r="J79" s="13"/>
      <c r="K79" s="32"/>
      <c r="L79" s="32"/>
    </row>
    <row r="80" spans="2:13" hidden="1" x14ac:dyDescent="0.3">
      <c r="B80" s="124" t="s">
        <v>47</v>
      </c>
      <c r="C80" s="125"/>
      <c r="D80" s="125"/>
      <c r="E80" s="125"/>
      <c r="F80" s="125"/>
      <c r="G80" s="125"/>
      <c r="H80" s="126"/>
      <c r="J80" s="13"/>
      <c r="K80" s="32"/>
      <c r="L80" s="32"/>
    </row>
    <row r="81" spans="2:13" x14ac:dyDescent="0.3">
      <c r="J81" s="13"/>
      <c r="K81" s="32"/>
      <c r="L81" s="16"/>
      <c r="M81" s="16"/>
    </row>
    <row r="82" spans="2:13" ht="16.5" customHeight="1" x14ac:dyDescent="0.3">
      <c r="B82" s="90" t="s">
        <v>48</v>
      </c>
      <c r="C82" s="90" t="s">
        <v>51</v>
      </c>
      <c r="D82" s="91" t="s">
        <v>52</v>
      </c>
      <c r="E82" s="91" t="s">
        <v>53</v>
      </c>
      <c r="F82" s="91" t="s">
        <v>54</v>
      </c>
      <c r="G82" s="91" t="s">
        <v>55</v>
      </c>
      <c r="I82" s="31"/>
      <c r="J82" s="13"/>
      <c r="K82" s="32"/>
      <c r="L82" s="32"/>
    </row>
    <row r="83" spans="2:13" ht="17.25" customHeight="1" x14ac:dyDescent="0.3">
      <c r="B83" s="112" t="e">
        <f>D58/F58</f>
        <v>#DIV/0!</v>
      </c>
      <c r="C83" s="44" t="e">
        <f t="shared" ref="C83:G83" si="1">D79</f>
        <v>#DIV/0!</v>
      </c>
      <c r="D83" s="44" t="e">
        <f t="shared" si="1"/>
        <v>#DIV/0!</v>
      </c>
      <c r="E83" s="44" t="e">
        <f t="shared" si="1"/>
        <v>#DIV/0!</v>
      </c>
      <c r="F83" s="44" t="e">
        <f t="shared" si="1"/>
        <v>#DIV/0!</v>
      </c>
      <c r="G83" s="45">
        <f t="shared" si="1"/>
        <v>0</v>
      </c>
      <c r="I83" s="31"/>
      <c r="J83" s="13"/>
      <c r="K83" s="32"/>
      <c r="L83" s="32"/>
    </row>
  </sheetData>
  <mergeCells count="18">
    <mergeCell ref="C58:C59"/>
    <mergeCell ref="F58:F59"/>
    <mergeCell ref="D50:E50"/>
    <mergeCell ref="B54:B57"/>
    <mergeCell ref="C54:C55"/>
    <mergeCell ref="H54:H55"/>
    <mergeCell ref="C56:C57"/>
    <mergeCell ref="H56:H57"/>
    <mergeCell ref="C19:C20"/>
    <mergeCell ref="F19:F20"/>
    <mergeCell ref="H15:H16"/>
    <mergeCell ref="H17:H18"/>
    <mergeCell ref="B3:H3"/>
    <mergeCell ref="D11:E11"/>
    <mergeCell ref="B15:B18"/>
    <mergeCell ref="C15:C16"/>
    <mergeCell ref="C17:C18"/>
    <mergeCell ref="B5:H5"/>
  </mergeCells>
  <hyperlinks>
    <hyperlink ref="B6" r:id="rId1" xr:uid="{00000000-0004-0000-01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S, E, VPP, VPN desde a,b,c,d</vt:lpstr>
      <vt:lpstr>VPP, VPN desde S, E, 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2021-07-20T17:53:21Z</dcterms:created>
  <dcterms:modified xsi:type="dcterms:W3CDTF">2021-09-24T06:52:24Z</dcterms:modified>
</cp:coreProperties>
</file>