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110526-CouAA 301 +\"/>
    </mc:Choice>
  </mc:AlternateContent>
  <bookViews>
    <workbookView xWindow="0" yWindow="0" windowWidth="20490" windowHeight="7545"/>
  </bookViews>
  <sheets>
    <sheet name="PtS" sheetId="4" r:id="rId1"/>
    <sheet name="PtSLEv" sheetId="2" r:id="rId2"/>
    <sheet name="3 t biográf" sheetId="5" r:id="rId3"/>
    <sheet name="PtS x Rg1" sheetId="6" r:id="rId4"/>
    <sheet name="PtSLEv x Rg1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7" l="1"/>
  <c r="C13" i="7"/>
  <c r="B5" i="7"/>
  <c r="E2" i="7" s="1"/>
  <c r="G2" i="7" s="1"/>
  <c r="A1" i="7"/>
  <c r="D13" i="6"/>
  <c r="C13" i="6"/>
  <c r="B5" i="6"/>
  <c r="D10" i="6" s="1"/>
  <c r="A1" i="6"/>
  <c r="D10" i="7" l="1"/>
  <c r="D14" i="7" s="1"/>
  <c r="C7" i="7"/>
  <c r="C9" i="7"/>
  <c r="C14" i="7" s="1"/>
  <c r="D14" i="6"/>
  <c r="F14" i="7"/>
  <c r="C8" i="7"/>
  <c r="D7" i="7"/>
  <c r="D8" i="7"/>
  <c r="C7" i="6"/>
  <c r="C9" i="6"/>
  <c r="C8" i="6"/>
  <c r="C11" i="6" s="1"/>
  <c r="E2" i="6"/>
  <c r="F14" i="6" s="1"/>
  <c r="C14" i="6"/>
  <c r="D7" i="6"/>
  <c r="D8" i="6"/>
  <c r="D11" i="6" s="1"/>
  <c r="D11" i="7" l="1"/>
  <c r="C11" i="7"/>
  <c r="H26" i="2"/>
  <c r="I23" i="2"/>
  <c r="A23" i="2"/>
  <c r="E21" i="2"/>
  <c r="A21" i="2"/>
  <c r="H19" i="2"/>
  <c r="G19" i="2"/>
  <c r="C19" i="2"/>
  <c r="B19" i="2"/>
  <c r="J16" i="2"/>
  <c r="J15" i="2"/>
  <c r="I13" i="2"/>
  <c r="F13" i="2"/>
  <c r="D13" i="2"/>
  <c r="I12" i="2"/>
  <c r="F12" i="2"/>
  <c r="C21" i="2" s="1"/>
  <c r="D12" i="2"/>
  <c r="I11" i="2"/>
  <c r="F11" i="2"/>
  <c r="D11" i="2"/>
  <c r="I8" i="2"/>
  <c r="H8" i="2"/>
  <c r="I16" i="2" s="1"/>
  <c r="H26" i="4"/>
  <c r="I23" i="4"/>
  <c r="A23" i="4"/>
  <c r="E21" i="4"/>
  <c r="D21" i="4"/>
  <c r="C21" i="4"/>
  <c r="B21" i="4"/>
  <c r="A21" i="4"/>
  <c r="H19" i="4"/>
  <c r="G19" i="4"/>
  <c r="C19" i="4"/>
  <c r="B19" i="4"/>
  <c r="E11" i="2" l="1"/>
  <c r="H11" i="2" s="1"/>
  <c r="I15" i="2"/>
  <c r="E12" i="2"/>
  <c r="B23" i="2" s="1"/>
  <c r="E13" i="2"/>
  <c r="H13" i="2" s="1"/>
  <c r="B21" i="2"/>
  <c r="G15" i="2"/>
  <c r="D21" i="2" s="1"/>
  <c r="H12" i="2" l="1"/>
  <c r="F15" i="2"/>
  <c r="D23" i="2" s="1"/>
  <c r="H28" i="2" s="1"/>
  <c r="C23" i="2"/>
  <c r="H29" i="2" s="1"/>
  <c r="K29" i="2" s="1"/>
  <c r="F16" i="2"/>
  <c r="E23" i="2" s="1"/>
  <c r="K28" i="2" l="1"/>
  <c r="H27" i="2"/>
  <c r="K27" i="2" l="1"/>
  <c r="H30" i="2"/>
  <c r="I27" i="2" s="1"/>
  <c r="A21" i="5"/>
  <c r="D19" i="5"/>
  <c r="C19" i="5"/>
  <c r="B16" i="5"/>
  <c r="D21" i="5" s="1"/>
  <c r="B15" i="5"/>
  <c r="C21" i="5" s="1"/>
  <c r="J9" i="5"/>
  <c r="I9" i="5"/>
  <c r="D14" i="5" s="1"/>
  <c r="D16" i="5" l="1"/>
  <c r="D15" i="5"/>
  <c r="C14" i="5"/>
  <c r="C15" i="5" s="1"/>
  <c r="C22" i="5" s="1"/>
  <c r="I28" i="2"/>
  <c r="I29" i="2"/>
  <c r="K30" i="2"/>
  <c r="C24" i="5"/>
  <c r="C16" i="5"/>
  <c r="D22" i="5" s="1"/>
  <c r="D24" i="5"/>
  <c r="C23" i="5" l="1"/>
  <c r="C25" i="5" s="1"/>
  <c r="D23" i="5"/>
  <c r="D25" i="5" s="1"/>
  <c r="J16" i="4"/>
  <c r="J15" i="4"/>
  <c r="I13" i="4"/>
  <c r="F13" i="4"/>
  <c r="D13" i="4"/>
  <c r="I12" i="4"/>
  <c r="F12" i="4"/>
  <c r="D12" i="4"/>
  <c r="I11" i="4"/>
  <c r="F11" i="4"/>
  <c r="D11" i="4"/>
  <c r="I8" i="4"/>
  <c r="H8" i="4"/>
  <c r="I15" i="4" s="1"/>
  <c r="E11" i="4" l="1"/>
  <c r="I16" i="4"/>
  <c r="H11" i="4"/>
  <c r="G15" i="4"/>
  <c r="E13" i="4"/>
  <c r="C23" i="4" s="1"/>
  <c r="H29" i="4" s="1"/>
  <c r="E12" i="4"/>
  <c r="B23" i="4" s="1"/>
  <c r="K29" i="4" l="1"/>
  <c r="H12" i="4"/>
  <c r="H13" i="4"/>
  <c r="F15" i="4"/>
  <c r="D23" i="4" s="1"/>
  <c r="H28" i="4" s="1"/>
  <c r="K28" i="4" l="1"/>
  <c r="H27" i="4"/>
  <c r="F16" i="4"/>
  <c r="E23" i="4" s="1"/>
  <c r="K27" i="4" l="1"/>
  <c r="H30" i="4"/>
  <c r="I27" i="4" s="1"/>
  <c r="K30" i="4" l="1"/>
  <c r="I29" i="4"/>
  <c r="I28" i="4"/>
</calcChain>
</file>

<file path=xl/sharedStrings.xml><?xml version="1.0" encoding="utf-8"?>
<sst xmlns="http://schemas.openxmlformats.org/spreadsheetml/2006/main" count="151" uniqueCount="74">
  <si>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</si>
  <si>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</si>
  <si>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</si>
  <si>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</si>
  <si>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</si>
  <si>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</si>
  <si>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</si>
  <si>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</si>
  <si>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</si>
  <si>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</si>
  <si>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</si>
  <si>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</si>
  <si>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</si>
  <si>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</si>
  <si>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Media tS,</t>
  </si>
  <si>
    <t>Media tS;</t>
  </si>
  <si>
    <t>Dif Medias = PtS,</t>
  </si>
  <si>
    <t>PtS por la intervención</t>
  </si>
  <si>
    <t>tS sin la intervención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</si>
  <si>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</si>
  <si>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</si>
  <si>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</si>
  <si>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</si>
  <si>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</si>
  <si>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</si>
  <si>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r>
      <t>Tiempo medio de Supervivencia</t>
    </r>
    <r>
      <rPr>
        <b/>
        <sz val="1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(tS)</t>
    </r>
  </si>
  <si>
    <t>Calculadora del "Tiempo medio de Supervivencia (tS)" y de la "Prolongación del Tiempo medio de Supervivencia (PtS)"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</si>
  <si>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Supervivencia"(tS)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</si>
  <si>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>PtS:</t>
    </r>
    <r>
      <rPr>
        <sz val="10"/>
        <rFont val="Calibri"/>
        <family val="2"/>
        <scheme val="minor"/>
      </rPr>
      <t xml:space="preserve"> prolongación del tiempo mediode supervivencia.</t>
    </r>
  </si>
  <si>
    <t>Tiempo medio que permenecen sin supervivencia</t>
  </si>
  <si>
    <t>Calculadora del "Tiempo medio de Supervivencia vivido SIN evento, vivido CON evento, y de Mortalidad" desde las áreas bajo las curvas.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</si>
  <si>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ABC:</t>
    </r>
    <r>
      <rPr>
        <sz val="10"/>
        <rFont val="Calibri"/>
        <family val="2"/>
        <scheme val="minor"/>
      </rPr>
      <t xml:space="preserve"> área bajo la curva; </t>
    </r>
    <r>
      <rPr>
        <b/>
        <sz val="10"/>
        <rFont val="Calibri"/>
        <family val="2"/>
        <scheme val="minor"/>
      </rPr>
      <t>DES:</t>
    </r>
    <r>
      <rPr>
        <sz val="10"/>
        <rFont val="Calibri"/>
        <family val="2"/>
        <scheme val="minor"/>
      </rPr>
      <t xml:space="preserve"> diferencia estadísticamente significativa; </t>
    </r>
    <r>
      <rPr>
        <b/>
        <sz val="10"/>
        <rFont val="Calibri"/>
        <family val="2"/>
        <scheme val="minor"/>
      </rPr>
      <t>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 xml:space="preserve"> tSLEv: </t>
    </r>
    <r>
      <rPr>
        <sz val="10"/>
        <rFont val="Calibri"/>
        <family val="2"/>
        <scheme val="minor"/>
      </rPr>
      <t>tiempo medio de supervivencia libre de evento.</t>
    </r>
  </si>
  <si>
    <t>ABC de tSLEv por píxeles</t>
  </si>
  <si>
    <t>ABC de tS por píxeles</t>
  </si>
  <si>
    <t>tSLEv</t>
  </si>
  <si>
    <t>tS</t>
  </si>
  <si>
    <r>
      <rPr>
        <b/>
        <sz val="11"/>
        <color rgb="FF993300"/>
        <rFont val="Calibri"/>
        <family val="2"/>
        <scheme val="minor"/>
      </rPr>
      <t>Tabla ...:</t>
    </r>
    <r>
      <rPr>
        <b/>
        <sz val="11"/>
        <color theme="1"/>
        <rFont val="Calibri"/>
        <family val="2"/>
        <scheme val="minor"/>
      </rPr>
      <t xml:space="preserve"> Diferencias en la distribución de "</t>
    </r>
    <r>
      <rPr>
        <b/>
        <sz val="11"/>
        <color rgb="FF009900"/>
        <rFont val="Calibri"/>
        <family val="2"/>
        <scheme val="minor"/>
      </rPr>
      <t>Tiempo medio de Supervivencia vivido SIN evento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FC000"/>
        <rFont val="Calibri"/>
        <family val="2"/>
        <scheme val="minor"/>
      </rPr>
      <t>vivido CON evento</t>
    </r>
    <r>
      <rPr>
        <b/>
        <sz val="11"/>
        <color theme="1"/>
        <rFont val="Calibri"/>
        <family val="2"/>
        <scheme val="minor"/>
      </rPr>
      <t xml:space="preserve">, y </t>
    </r>
    <r>
      <rPr>
        <b/>
        <sz val="11"/>
        <color rgb="FFFF0000"/>
        <rFont val="Calibri"/>
        <family val="2"/>
        <scheme val="minor"/>
      </rPr>
      <t>de Mortalidad</t>
    </r>
    <r>
      <rPr>
        <b/>
        <sz val="11"/>
        <color theme="1"/>
        <rFont val="Calibri"/>
        <family val="2"/>
        <scheme val="minor"/>
      </rPr>
      <t>"</t>
    </r>
  </si>
  <si>
    <t>Media,</t>
  </si>
  <si>
    <t>tS vivido SIN evento</t>
  </si>
  <si>
    <t>tS vivido CON Evento</t>
  </si>
  <si>
    <t>t de Mortalidad</t>
  </si>
  <si>
    <t>Total t analizado</t>
  </si>
  <si>
    <t>Suervivencia global</t>
  </si>
  <si>
    <t>MEDIANAS DE SUPERVIVENCIA GLOBAL</t>
  </si>
  <si>
    <t>Mediana de S</t>
  </si>
  <si>
    <t>Prolongación de la Mediana S</t>
  </si>
  <si>
    <t>Suupervivencia libre de enfermedad (radiográficamente)</t>
  </si>
  <si>
    <t>MEDIANAS DE SUPERVIVENCIA LIBRE DE ENFERMEDAD</t>
  </si>
  <si>
    <t>Mediana de SLEv</t>
  </si>
  <si>
    <t>Prolongación de la Mediana SLEv</t>
  </si>
  <si>
    <t>de Bono JS, Logothetis CJ, Molina A, Fizazi K, on behalf of the; COU-AA-301 Investigators. Abiraterone and increased survival in metastatic prostate cancer. N Engl J Med. 2011 May 26;364(21):1995-2005.</t>
  </si>
  <si>
    <t>20110526-ECA CouAA301 13m, CaPr-Met ResCast prevDCTX [abira vs plac], +S. Bono</t>
  </si>
  <si>
    <t>TDA + Abiraterona + Prednisona, n = 797</t>
  </si>
  <si>
    <t>TDA + Prednisona, n = 398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</si>
  <si>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</si>
  <si>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</si>
  <si>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</si>
  <si>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</si>
  <si>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</si>
  <si>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</si>
  <si>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</si>
  <si>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</si>
  <si>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</si>
  <si>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</si>
  <si>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Intervención</t>
  </si>
  <si>
    <t>Control</t>
  </si>
  <si>
    <t>Personas</t>
  </si>
  <si>
    <t>Mortalidad global</t>
  </si>
  <si>
    <t>Meses</t>
  </si>
  <si>
    <t>TDA + Abiraterona + Prednisona, n = 546</t>
  </si>
  <si>
    <t>TDA + Prednisona, n = 542</t>
  </si>
  <si>
    <t>Progresión o muerte</t>
  </si>
  <si>
    <t>Gráfico PtS x Rg 1</t>
  </si>
  <si>
    <t>Gráfico PtSLEv x Rg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</si>
</sst>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/>
    <xf numFmtId="4" fontId="3" fillId="3" borderId="5" xfId="0" applyNumberFormat="1" applyFont="1" applyFill="1" applyBorder="1"/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2" fillId="0" borderId="0" xfId="0" applyFont="1"/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17" fillId="4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2" fontId="19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164" fontId="5" fillId="4" borderId="7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2" fontId="19" fillId="0" borderId="0" xfId="0" applyNumberFormat="1" applyFont="1"/>
    <xf numFmtId="166" fontId="20" fillId="0" borderId="0" xfId="2" applyNumberFormat="1" applyFont="1" applyAlignment="1">
      <alignment horizontal="center"/>
    </xf>
    <xf numFmtId="1" fontId="19" fillId="0" borderId="0" xfId="0" applyNumberFormat="1" applyFont="1"/>
    <xf numFmtId="0" fontId="21" fillId="0" borderId="0" xfId="0" applyFont="1" applyAlignment="1">
      <alignment horizontal="right"/>
    </xf>
    <xf numFmtId="2" fontId="21" fillId="0" borderId="0" xfId="0" applyNumberFormat="1" applyFont="1"/>
    <xf numFmtId="166" fontId="22" fillId="0" borderId="0" xfId="2" applyNumberFormat="1" applyFont="1" applyAlignment="1">
      <alignment horizontal="center"/>
    </xf>
    <xf numFmtId="1" fontId="21" fillId="0" borderId="0" xfId="0" applyNumberFormat="1" applyFont="1"/>
    <xf numFmtId="1" fontId="5" fillId="0" borderId="7" xfId="0" applyNumberFormat="1" applyFont="1" applyBorder="1"/>
    <xf numFmtId="0" fontId="21" fillId="0" borderId="0" xfId="0" applyFont="1"/>
    <xf numFmtId="0" fontId="3" fillId="2" borderId="0" xfId="0" applyFont="1" applyFill="1" applyAlignment="1">
      <alignment vertical="center" wrapText="1"/>
    </xf>
    <xf numFmtId="167" fontId="3" fillId="3" borderId="2" xfId="0" applyNumberFormat="1" applyFont="1" applyFill="1" applyBorder="1"/>
    <xf numFmtId="167" fontId="3" fillId="3" borderId="5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49" fontId="3" fillId="4" borderId="7" xfId="0" applyNumberFormat="1" applyFont="1" applyFill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right"/>
    </xf>
    <xf numFmtId="164" fontId="25" fillId="0" borderId="0" xfId="0" applyNumberFormat="1" applyFont="1"/>
    <xf numFmtId="166" fontId="26" fillId="0" borderId="0" xfId="2" applyNumberFormat="1" applyFont="1" applyAlignment="1">
      <alignment horizontal="center"/>
    </xf>
    <xf numFmtId="0" fontId="25" fillId="0" borderId="0" xfId="0" applyFont="1"/>
    <xf numFmtId="1" fontId="25" fillId="0" borderId="0" xfId="0" applyNumberFormat="1" applyFont="1"/>
    <xf numFmtId="0" fontId="16" fillId="0" borderId="0" xfId="0" applyFont="1" applyAlignment="1">
      <alignment vertical="center"/>
    </xf>
    <xf numFmtId="166" fontId="16" fillId="0" borderId="0" xfId="2" applyNumberFormat="1" applyFont="1" applyAlignment="1">
      <alignment horizontal="left" vertical="center"/>
    </xf>
    <xf numFmtId="0" fontId="16" fillId="0" borderId="0" xfId="0" applyFont="1"/>
    <xf numFmtId="49" fontId="16" fillId="0" borderId="0" xfId="0" applyNumberFormat="1" applyFont="1"/>
    <xf numFmtId="0" fontId="16" fillId="0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25" fillId="2" borderId="7" xfId="0" applyNumberFormat="1" applyFont="1" applyFill="1" applyBorder="1" applyAlignment="1">
      <alignment horizontal="center" vertical="center"/>
    </xf>
    <xf numFmtId="9" fontId="26" fillId="0" borderId="0" xfId="2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right" wrapText="1"/>
    </xf>
    <xf numFmtId="2" fontId="19" fillId="2" borderId="7" xfId="0" applyNumberFormat="1" applyFont="1" applyFill="1" applyBorder="1" applyAlignment="1">
      <alignment vertical="center"/>
    </xf>
    <xf numFmtId="1" fontId="19" fillId="0" borderId="7" xfId="0" applyNumberFormat="1" applyFont="1" applyBorder="1" applyAlignment="1">
      <alignment vertical="center"/>
    </xf>
    <xf numFmtId="166" fontId="20" fillId="0" borderId="0" xfId="2" applyNumberFormat="1" applyFont="1" applyAlignment="1">
      <alignment horizontal="center" vertical="center"/>
    </xf>
    <xf numFmtId="166" fontId="20" fillId="0" borderId="0" xfId="0" applyNumberFormat="1" applyFont="1" applyAlignment="1">
      <alignment vertical="center" wrapText="1"/>
    </xf>
    <xf numFmtId="0" fontId="21" fillId="0" borderId="7" xfId="0" applyFont="1" applyBorder="1" applyAlignment="1">
      <alignment horizontal="right" wrapText="1"/>
    </xf>
    <xf numFmtId="2" fontId="21" fillId="2" borderId="7" xfId="0" applyNumberFormat="1" applyFont="1" applyFill="1" applyBorder="1" applyAlignment="1">
      <alignment vertical="center"/>
    </xf>
    <xf numFmtId="166" fontId="26" fillId="0" borderId="0" xfId="2" applyNumberFormat="1" applyFont="1" applyFill="1" applyBorder="1" applyAlignment="1">
      <alignment vertical="center"/>
    </xf>
    <xf numFmtId="0" fontId="25" fillId="0" borderId="7" xfId="0" applyFont="1" applyBorder="1" applyAlignment="1">
      <alignment horizontal="right" wrapText="1"/>
    </xf>
    <xf numFmtId="2" fontId="25" fillId="2" borderId="7" xfId="0" applyNumberFormat="1" applyFont="1" applyFill="1" applyBorder="1" applyAlignment="1">
      <alignment vertical="center"/>
    </xf>
    <xf numFmtId="1" fontId="25" fillId="0" borderId="7" xfId="0" applyNumberFormat="1" applyFont="1" applyBorder="1" applyAlignment="1">
      <alignment vertical="center"/>
    </xf>
    <xf numFmtId="166" fontId="26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7" fillId="0" borderId="7" xfId="0" applyNumberFormat="1" applyFont="1" applyBorder="1" applyAlignment="1">
      <alignment horizontal="right" vertical="center"/>
    </xf>
    <xf numFmtId="9" fontId="16" fillId="0" borderId="0" xfId="0" applyNumberFormat="1" applyFont="1"/>
    <xf numFmtId="0" fontId="16" fillId="0" borderId="0" xfId="0" applyFont="1" applyAlignment="1">
      <alignment horizontal="left" vertical="top"/>
    </xf>
    <xf numFmtId="164" fontId="25" fillId="3" borderId="7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1" fontId="0" fillId="0" borderId="0" xfId="0" applyNumberFormat="1"/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2" borderId="0" xfId="0" applyFill="1"/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5" borderId="7" xfId="0" applyFill="1" applyBorder="1"/>
    <xf numFmtId="0" fontId="0" fillId="5" borderId="11" xfId="0" applyFill="1" applyBorder="1"/>
    <xf numFmtId="0" fontId="0" fillId="5" borderId="25" xfId="0" applyFill="1" applyBorder="1"/>
    <xf numFmtId="0" fontId="0" fillId="0" borderId="0" xfId="0" applyFill="1"/>
    <xf numFmtId="0" fontId="0" fillId="0" borderId="0" xfId="0" applyFill="1" applyBorder="1"/>
    <xf numFmtId="0" fontId="0" fillId="6" borderId="26" xfId="0" applyFill="1" applyBorder="1"/>
    <xf numFmtId="0" fontId="0" fillId="5" borderId="26" xfId="0" applyFill="1" applyBorder="1"/>
    <xf numFmtId="0" fontId="0" fillId="0" borderId="0" xfId="0" applyBorder="1"/>
    <xf numFmtId="0" fontId="0" fillId="7" borderId="7" xfId="0" applyFill="1" applyBorder="1"/>
    <xf numFmtId="0" fontId="0" fillId="7" borderId="25" xfId="0" applyFill="1" applyBorder="1"/>
    <xf numFmtId="0" fontId="0" fillId="7" borderId="26" xfId="0" applyFill="1" applyBorder="1"/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0" fillId="7" borderId="11" xfId="0" applyFill="1" applyBorder="1"/>
    <xf numFmtId="1" fontId="25" fillId="3" borderId="7" xfId="0" applyNumberFormat="1" applyFont="1" applyFill="1" applyBorder="1" applyAlignment="1">
      <alignment vertical="center"/>
    </xf>
    <xf numFmtId="0" fontId="0" fillId="5" borderId="31" xfId="0" applyFill="1" applyBorder="1"/>
    <xf numFmtId="0" fontId="0" fillId="7" borderId="31" xfId="0" applyFill="1" applyBorder="1"/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right" vertical="center"/>
    </xf>
    <xf numFmtId="1" fontId="25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8000"/>
      <color rgb="FF669900"/>
      <color rgb="FF009900"/>
      <color rgb="FFFF9900"/>
      <color rgb="FF00FF00"/>
      <color rgb="FFCCFF33"/>
      <color rgb="FF99FF33"/>
      <color rgb="FF66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 b="1">
                <a:solidFill>
                  <a:srgbClr val="92D050"/>
                </a:solidFill>
              </a:rPr>
              <a:t>Tiempo medio de supervivencia </a:t>
            </a:r>
            <a:r>
              <a:rPr lang="es-ES" sz="1300" b="1">
                <a:solidFill>
                  <a:srgbClr val="009900"/>
                </a:solidFill>
              </a:rPr>
              <a:t>y Prolongación</a:t>
            </a:r>
            <a:r>
              <a:rPr lang="es-ES" sz="1300" b="1" baseline="0">
                <a:solidFill>
                  <a:srgbClr val="009900"/>
                </a:solidFill>
              </a:rPr>
              <a:t> del tiempo medio de supervivencia</a:t>
            </a:r>
            <a:endParaRPr lang="es-ES" sz="1300" b="1">
              <a:solidFill>
                <a:srgbClr val="0099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608767963410516"/>
          <c:y val="0.24416666666666667"/>
          <c:w val="0.83169002884540411"/>
          <c:h val="0.5471602508019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833333333333336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PtS!$H$27</c:f>
              <c:numCache>
                <c:formatCode>0.00</c:formatCode>
                <c:ptCount val="1"/>
                <c:pt idx="0">
                  <c:v>2.0677736360555752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F81-B11B-BA0EAE774487}"/>
            </c:ext>
          </c:extLst>
        </c:ser>
        <c:ser>
          <c:idx val="1"/>
          <c:order val="1"/>
          <c:tx>
            <c:strRef>
              <c:f>PtS!$G$28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9444444444444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PtS!$H$28</c:f>
              <c:numCache>
                <c:formatCode>0.00</c:formatCode>
                <c:ptCount val="1"/>
                <c:pt idx="0">
                  <c:v>0.88037953236191058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2-4F81-B11B-BA0EAE774487}"/>
            </c:ext>
          </c:extLst>
        </c:ser>
        <c:ser>
          <c:idx val="2"/>
          <c:order val="2"/>
          <c:tx>
            <c:strRef>
              <c:f>PtS!$G$29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D2-4F81-B11B-BA0EAE774487}"/>
              </c:ext>
            </c:extLst>
          </c:dPt>
          <c:dLbls>
            <c:dLbl>
              <c:idx val="0"/>
              <c:layout>
                <c:manualLayout>
                  <c:x val="-0.25833333333333336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PtS!$H$29</c:f>
              <c:numCache>
                <c:formatCode>0.0</c:formatCode>
                <c:ptCount val="1"/>
                <c:pt idx="0">
                  <c:v>9.0518468315825142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2-4F81-B11B-BA0EAE77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538959"/>
        <c:axId val="1030536047"/>
      </c:barChart>
      <c:catAx>
        <c:axId val="103053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6047"/>
        <c:crosses val="autoZero"/>
        <c:auto val="1"/>
        <c:lblAlgn val="ctr"/>
        <c:lblOffset val="100"/>
        <c:noMultiLvlLbl val="0"/>
      </c:catAx>
      <c:valAx>
        <c:axId val="103053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1.529107871417063E-2"/>
              <c:y val="0.22344138728424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009900"/>
                </a:solidFill>
              </a:rPr>
              <a:t>Prolongación</a:t>
            </a:r>
            <a:r>
              <a:rPr lang="es-ES" sz="1200" b="1" baseline="0">
                <a:solidFill>
                  <a:srgbClr val="0099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PtSLEv!$G$27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PtSLEv!$H$27</c:f>
              <c:numCache>
                <c:formatCode>0.00</c:formatCode>
                <c:ptCount val="1"/>
                <c:pt idx="0">
                  <c:v>5.2127011744236622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PtSLEv!$G$28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PtSLEv!$H$28</c:f>
              <c:numCache>
                <c:formatCode>0.00</c:formatCode>
                <c:ptCount val="1"/>
                <c:pt idx="0">
                  <c:v>1.1126576772509793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PtSLEv!$G$29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PtSLEv!$H$29</c:f>
              <c:numCache>
                <c:formatCode>0.0</c:formatCode>
                <c:ptCount val="1"/>
                <c:pt idx="0">
                  <c:v>5.6746411483253585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Tres tiempos biográficos: </a:t>
            </a:r>
            <a:r>
              <a:rPr lang="es-ES">
                <a:solidFill>
                  <a:sysClr val="windowText" lastClr="000000"/>
                </a:solidFill>
              </a:rPr>
              <a:t>Tiempos de </a:t>
            </a:r>
            <a:r>
              <a:rPr lang="es-ES">
                <a:solidFill>
                  <a:srgbClr val="009900"/>
                </a:solidFill>
              </a:rPr>
              <a:t>Supervivencia</a:t>
            </a:r>
            <a:r>
              <a:rPr lang="es-ES" baseline="0">
                <a:solidFill>
                  <a:srgbClr val="009900"/>
                </a:solidFill>
              </a:rPr>
              <a:t> vivido sin enfermedad</a:t>
            </a:r>
            <a:r>
              <a:rPr lang="es-ES" baseline="0"/>
              <a:t>, </a:t>
            </a:r>
            <a:r>
              <a:rPr lang="es-ES" baseline="0">
                <a:solidFill>
                  <a:srgbClr val="FF9900"/>
                </a:solidFill>
              </a:rPr>
              <a:t>vivido con enfermedad</a:t>
            </a:r>
            <a:r>
              <a:rPr lang="es-ES" baseline="0"/>
              <a:t> </a:t>
            </a:r>
            <a:r>
              <a:rPr lang="es-ES" baseline="0">
                <a:solidFill>
                  <a:sysClr val="windowText" lastClr="000000"/>
                </a:solidFill>
              </a:rPr>
              <a:t>y de </a:t>
            </a:r>
            <a:r>
              <a:rPr lang="es-ES" baseline="0">
                <a:solidFill>
                  <a:srgbClr val="FF0000"/>
                </a:solidFill>
              </a:rPr>
              <a:t>Mortalidad</a:t>
            </a:r>
            <a:r>
              <a:rPr lang="es-ES" baseline="0"/>
              <a:t>.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 t biográf'!$B$22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TDA + Abiraterona + Prednisona, n = 797</c:v>
                </c:pt>
                <c:pt idx="1">
                  <c:v>meses con TDA + Prednisona, n = 398</c:v>
                </c:pt>
              </c:strCache>
            </c:strRef>
          </c:cat>
          <c:val>
            <c:numRef>
              <c:f>'3 t biográf'!$C$22:$D$22</c:f>
              <c:numCache>
                <c:formatCode>0.00</c:formatCode>
                <c:ptCount val="2"/>
                <c:pt idx="0">
                  <c:v>6.7872988255763378</c:v>
                </c:pt>
                <c:pt idx="1">
                  <c:v>5.6746411483253585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0C7-9BE7-7E6AB4306DC3}"/>
            </c:ext>
          </c:extLst>
        </c:ser>
        <c:ser>
          <c:idx val="1"/>
          <c:order val="1"/>
          <c:tx>
            <c:strRef>
              <c:f>'3 t biográf'!$B$23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TDA + Abiraterona + Prednisona, n = 797</c:v>
                </c:pt>
                <c:pt idx="1">
                  <c:v>meses con TDA + Prednisona, n = 398</c:v>
                </c:pt>
              </c:strCache>
            </c:strRef>
          </c:cat>
          <c:val>
            <c:numRef>
              <c:f>'3 t biográf'!$C$23:$D$23</c:f>
              <c:numCache>
                <c:formatCode>0.00</c:formatCode>
                <c:ptCount val="2"/>
                <c:pt idx="0">
                  <c:v>3.144927538368087</c:v>
                </c:pt>
                <c:pt idx="1">
                  <c:v>3.3772056832571558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0C7-9BE7-7E6AB4306DC3}"/>
            </c:ext>
          </c:extLst>
        </c:ser>
        <c:ser>
          <c:idx val="2"/>
          <c:order val="2"/>
          <c:tx>
            <c:strRef>
              <c:f>'3 t biográf'!$B$24</c:f>
              <c:strCache>
                <c:ptCount val="1"/>
                <c:pt idx="0">
                  <c:v>t de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TDA + Abiraterona + Prednisona, n = 797</c:v>
                </c:pt>
                <c:pt idx="1">
                  <c:v>meses con TDA + Prednisona, n = 398</c:v>
                </c:pt>
              </c:strCache>
            </c:strRef>
          </c:cat>
          <c:val>
            <c:numRef>
              <c:f>'3 t biográf'!$C$24:$D$24</c:f>
              <c:numCache>
                <c:formatCode>0.00</c:formatCode>
                <c:ptCount val="2"/>
                <c:pt idx="0">
                  <c:v>2.0677736360555752</c:v>
                </c:pt>
                <c:pt idx="1">
                  <c:v>2.9481531684174858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E-40C7-9BE7-7E6AB430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142992"/>
        <c:axId val="757147984"/>
      </c:barChart>
      <c:catAx>
        <c:axId val="75714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7984"/>
        <c:crosses val="autoZero"/>
        <c:auto val="1"/>
        <c:lblAlgn val="ctr"/>
        <c:lblOffset val="100"/>
        <c:noMultiLvlLbl val="0"/>
      </c:catAx>
      <c:valAx>
        <c:axId val="75714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1095375</xdr:colOff>
      <xdr:row>31</xdr:row>
      <xdr:rowOff>9524</xdr:rowOff>
    </xdr:from>
    <xdr:to>
      <xdr:col>10</xdr:col>
      <xdr:colOff>114300</xdr:colOff>
      <xdr:row>53</xdr:row>
      <xdr:rowOff>123825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66674</xdr:rowOff>
    </xdr:from>
    <xdr:to>
      <xdr:col>4</xdr:col>
      <xdr:colOff>804477</xdr:colOff>
      <xdr:row>50</xdr:row>
      <xdr:rowOff>133349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0674"/>
          <a:ext cx="5490777" cy="362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190501</xdr:colOff>
      <xdr:row>26</xdr:row>
      <xdr:rowOff>38101</xdr:rowOff>
    </xdr:from>
    <xdr:to>
      <xdr:col>4</xdr:col>
      <xdr:colOff>342901</xdr:colOff>
      <xdr:row>48</xdr:row>
      <xdr:rowOff>3811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5753101"/>
          <a:ext cx="4838700" cy="3528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198783</xdr:colOff>
      <xdr:row>17</xdr:row>
      <xdr:rowOff>8284</xdr:rowOff>
    </xdr:from>
    <xdr:to>
      <xdr:col>11</xdr:col>
      <xdr:colOff>695739</xdr:colOff>
      <xdr:row>38</xdr:row>
      <xdr:rowOff>24848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0</xdr:row>
      <xdr:rowOff>0</xdr:rowOff>
    </xdr:from>
    <xdr:to>
      <xdr:col>36</xdr:col>
      <xdr:colOff>491372</xdr:colOff>
      <xdr:row>21</xdr:row>
      <xdr:rowOff>113923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9425" y="0"/>
          <a:ext cx="7425572" cy="4438273"/>
        </a:xfrm>
        <a:prstGeom prst="rect">
          <a:avLst/>
        </a:prstGeom>
      </xdr:spPr>
    </xdr:pic>
    <xdr:clientData/>
  </xdr:twoCellAnchor>
  <xdr:twoCellAnchor>
    <xdr:from>
      <xdr:col>5</xdr:col>
      <xdr:colOff>95250</xdr:colOff>
      <xdr:row>19</xdr:row>
      <xdr:rowOff>0</xdr:rowOff>
    </xdr:from>
    <xdr:to>
      <xdr:col>5</xdr:col>
      <xdr:colOff>103533</xdr:colOff>
      <xdr:row>31</xdr:row>
      <xdr:rowOff>0</xdr:rowOff>
    </xdr:to>
    <xdr:cxnSp macro="">
      <xdr:nvCxnSpPr>
        <xdr:cNvPr id="4" name="Conector recto de flecha 3"/>
        <xdr:cNvCxnSpPr/>
      </xdr:nvCxnSpPr>
      <xdr:spPr>
        <a:xfrm>
          <a:off x="3438525" y="3933825"/>
          <a:ext cx="8283" cy="22860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19</xdr:row>
      <xdr:rowOff>0</xdr:rowOff>
    </xdr:from>
    <xdr:to>
      <xdr:col>13</xdr:col>
      <xdr:colOff>103533</xdr:colOff>
      <xdr:row>31</xdr:row>
      <xdr:rowOff>0</xdr:rowOff>
    </xdr:to>
    <xdr:cxnSp macro="">
      <xdr:nvCxnSpPr>
        <xdr:cNvPr id="5" name="Conector recto de flecha 4"/>
        <xdr:cNvCxnSpPr/>
      </xdr:nvCxnSpPr>
      <xdr:spPr>
        <a:xfrm>
          <a:off x="5419725" y="3933825"/>
          <a:ext cx="8283" cy="22860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19</xdr:row>
      <xdr:rowOff>0</xdr:rowOff>
    </xdr:from>
    <xdr:to>
      <xdr:col>8</xdr:col>
      <xdr:colOff>103533</xdr:colOff>
      <xdr:row>31</xdr:row>
      <xdr:rowOff>0</xdr:rowOff>
    </xdr:to>
    <xdr:cxnSp macro="">
      <xdr:nvCxnSpPr>
        <xdr:cNvPr id="7" name="Conector recto de flecha 6"/>
        <xdr:cNvCxnSpPr/>
      </xdr:nvCxnSpPr>
      <xdr:spPr>
        <a:xfrm>
          <a:off x="4181475" y="3933825"/>
          <a:ext cx="8283" cy="2286000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19</xdr:row>
      <xdr:rowOff>0</xdr:rowOff>
    </xdr:from>
    <xdr:to>
      <xdr:col>9</xdr:col>
      <xdr:colOff>104775</xdr:colOff>
      <xdr:row>27</xdr:row>
      <xdr:rowOff>0</xdr:rowOff>
    </xdr:to>
    <xdr:cxnSp macro="">
      <xdr:nvCxnSpPr>
        <xdr:cNvPr id="8" name="Conector recto de flecha 7"/>
        <xdr:cNvCxnSpPr/>
      </xdr:nvCxnSpPr>
      <xdr:spPr>
        <a:xfrm>
          <a:off x="4429125" y="3933825"/>
          <a:ext cx="9525" cy="15240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19</xdr:row>
      <xdr:rowOff>0</xdr:rowOff>
    </xdr:from>
    <xdr:to>
      <xdr:col>10</xdr:col>
      <xdr:colOff>104775</xdr:colOff>
      <xdr:row>26</xdr:row>
      <xdr:rowOff>0</xdr:rowOff>
    </xdr:to>
    <xdr:cxnSp macro="">
      <xdr:nvCxnSpPr>
        <xdr:cNvPr id="10" name="Conector recto de flecha 9"/>
        <xdr:cNvCxnSpPr/>
      </xdr:nvCxnSpPr>
      <xdr:spPr>
        <a:xfrm>
          <a:off x="4676775" y="3933825"/>
          <a:ext cx="9525" cy="13335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19</xdr:row>
      <xdr:rowOff>0</xdr:rowOff>
    </xdr:from>
    <xdr:to>
      <xdr:col>16</xdr:col>
      <xdr:colOff>123825</xdr:colOff>
      <xdr:row>26</xdr:row>
      <xdr:rowOff>0</xdr:rowOff>
    </xdr:to>
    <xdr:cxnSp macro="">
      <xdr:nvCxnSpPr>
        <xdr:cNvPr id="13" name="Conector recto de flecha 12"/>
        <xdr:cNvCxnSpPr/>
      </xdr:nvCxnSpPr>
      <xdr:spPr>
        <a:xfrm>
          <a:off x="6181725" y="3933825"/>
          <a:ext cx="9525" cy="13335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19</xdr:row>
      <xdr:rowOff>0</xdr:rowOff>
    </xdr:from>
    <xdr:to>
      <xdr:col>19</xdr:col>
      <xdr:colOff>104775</xdr:colOff>
      <xdr:row>25</xdr:row>
      <xdr:rowOff>9525</xdr:rowOff>
    </xdr:to>
    <xdr:cxnSp macro="">
      <xdr:nvCxnSpPr>
        <xdr:cNvPr id="14" name="Conector recto de flecha 13"/>
        <xdr:cNvCxnSpPr/>
      </xdr:nvCxnSpPr>
      <xdr:spPr>
        <a:xfrm>
          <a:off x="6905625" y="3933825"/>
          <a:ext cx="9525" cy="1152525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123825</xdr:colOff>
      <xdr:row>0</xdr:row>
      <xdr:rowOff>0</xdr:rowOff>
    </xdr:from>
    <xdr:to>
      <xdr:col>38</xdr:col>
      <xdr:colOff>607632</xdr:colOff>
      <xdr:row>22</xdr:row>
      <xdr:rowOff>6493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2450" y="0"/>
          <a:ext cx="8065707" cy="4578493"/>
        </a:xfrm>
        <a:prstGeom prst="rect">
          <a:avLst/>
        </a:prstGeom>
      </xdr:spPr>
    </xdr:pic>
    <xdr:clientData/>
  </xdr:twoCellAnchor>
  <xdr:twoCellAnchor>
    <xdr:from>
      <xdr:col>5</xdr:col>
      <xdr:colOff>82835</xdr:colOff>
      <xdr:row>18</xdr:row>
      <xdr:rowOff>8283</xdr:rowOff>
    </xdr:from>
    <xdr:to>
      <xdr:col>5</xdr:col>
      <xdr:colOff>91118</xdr:colOff>
      <xdr:row>30</xdr:row>
      <xdr:rowOff>8283</xdr:rowOff>
    </xdr:to>
    <xdr:cxnSp macro="">
      <xdr:nvCxnSpPr>
        <xdr:cNvPr id="3" name="Conector recto de flecha 2"/>
        <xdr:cNvCxnSpPr/>
      </xdr:nvCxnSpPr>
      <xdr:spPr>
        <a:xfrm>
          <a:off x="3429009" y="3810000"/>
          <a:ext cx="8283" cy="22860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82830</xdr:colOff>
      <xdr:row>18</xdr:row>
      <xdr:rowOff>0</xdr:rowOff>
    </xdr:from>
    <xdr:to>
      <xdr:col>15</xdr:col>
      <xdr:colOff>91113</xdr:colOff>
      <xdr:row>30</xdr:row>
      <xdr:rowOff>0</xdr:rowOff>
    </xdr:to>
    <xdr:cxnSp macro="">
      <xdr:nvCxnSpPr>
        <xdr:cNvPr id="6" name="Conector recto de flecha 5"/>
        <xdr:cNvCxnSpPr/>
      </xdr:nvCxnSpPr>
      <xdr:spPr>
        <a:xfrm>
          <a:off x="5913787" y="3801717"/>
          <a:ext cx="8283" cy="22860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66264</xdr:colOff>
      <xdr:row>18</xdr:row>
      <xdr:rowOff>0</xdr:rowOff>
    </xdr:from>
    <xdr:to>
      <xdr:col>6</xdr:col>
      <xdr:colOff>74547</xdr:colOff>
      <xdr:row>30</xdr:row>
      <xdr:rowOff>0</xdr:rowOff>
    </xdr:to>
    <xdr:cxnSp macro="">
      <xdr:nvCxnSpPr>
        <xdr:cNvPr id="7" name="Conector recto de flecha 6"/>
        <xdr:cNvCxnSpPr/>
      </xdr:nvCxnSpPr>
      <xdr:spPr>
        <a:xfrm>
          <a:off x="3660916" y="3801717"/>
          <a:ext cx="8283" cy="2286000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82830</xdr:colOff>
      <xdr:row>18</xdr:row>
      <xdr:rowOff>0</xdr:rowOff>
    </xdr:from>
    <xdr:to>
      <xdr:col>7</xdr:col>
      <xdr:colOff>91113</xdr:colOff>
      <xdr:row>23</xdr:row>
      <xdr:rowOff>182218</xdr:rowOff>
    </xdr:to>
    <xdr:cxnSp macro="">
      <xdr:nvCxnSpPr>
        <xdr:cNvPr id="8" name="Conector recto de flecha 7"/>
        <xdr:cNvCxnSpPr/>
      </xdr:nvCxnSpPr>
      <xdr:spPr>
        <a:xfrm>
          <a:off x="3925960" y="3801717"/>
          <a:ext cx="8283" cy="1134718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82830</xdr:colOff>
      <xdr:row>18</xdr:row>
      <xdr:rowOff>0</xdr:rowOff>
    </xdr:from>
    <xdr:to>
      <xdr:col>9</xdr:col>
      <xdr:colOff>82830</xdr:colOff>
      <xdr:row>23</xdr:row>
      <xdr:rowOff>0</xdr:rowOff>
    </xdr:to>
    <xdr:cxnSp macro="">
      <xdr:nvCxnSpPr>
        <xdr:cNvPr id="9" name="Conector recto de flecha 8"/>
        <xdr:cNvCxnSpPr/>
      </xdr:nvCxnSpPr>
      <xdr:spPr>
        <a:xfrm>
          <a:off x="4422917" y="3801717"/>
          <a:ext cx="0" cy="9525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82830</xdr:colOff>
      <xdr:row>18</xdr:row>
      <xdr:rowOff>0</xdr:rowOff>
    </xdr:from>
    <xdr:to>
      <xdr:col>16</xdr:col>
      <xdr:colOff>82830</xdr:colOff>
      <xdr:row>23</xdr:row>
      <xdr:rowOff>0</xdr:rowOff>
    </xdr:to>
    <xdr:cxnSp macro="">
      <xdr:nvCxnSpPr>
        <xdr:cNvPr id="11" name="Conector recto de flecha 10"/>
        <xdr:cNvCxnSpPr/>
      </xdr:nvCxnSpPr>
      <xdr:spPr>
        <a:xfrm>
          <a:off x="6162265" y="3801717"/>
          <a:ext cx="0" cy="9525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82830</xdr:colOff>
      <xdr:row>18</xdr:row>
      <xdr:rowOff>0</xdr:rowOff>
    </xdr:from>
    <xdr:to>
      <xdr:col>23</xdr:col>
      <xdr:colOff>91112</xdr:colOff>
      <xdr:row>22</xdr:row>
      <xdr:rowOff>0</xdr:rowOff>
    </xdr:to>
    <xdr:cxnSp macro="">
      <xdr:nvCxnSpPr>
        <xdr:cNvPr id="12" name="Conector recto de flecha 11"/>
        <xdr:cNvCxnSpPr/>
      </xdr:nvCxnSpPr>
      <xdr:spPr>
        <a:xfrm>
          <a:off x="7901613" y="3801717"/>
          <a:ext cx="8282" cy="762000"/>
        </a:xfrm>
        <a:prstGeom prst="straightConnector1">
          <a:avLst/>
        </a:prstGeom>
        <a:ln w="19050">
          <a:solidFill>
            <a:srgbClr val="7030A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7.42578125" style="2" customWidth="1"/>
    <col min="8" max="8" width="16.710937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45" t="s">
        <v>26</v>
      </c>
      <c r="B2" s="29"/>
      <c r="C2" s="29"/>
      <c r="D2" s="29"/>
      <c r="E2" s="29"/>
      <c r="F2" s="29"/>
      <c r="G2" s="29"/>
      <c r="H2" s="29"/>
      <c r="I2" s="30"/>
    </row>
    <row r="3" spans="1:10" ht="5.25" customHeight="1" x14ac:dyDescent="0.2"/>
    <row r="4" spans="1:10" ht="15" x14ac:dyDescent="0.25">
      <c r="A4" s="1" t="s">
        <v>51</v>
      </c>
    </row>
    <row r="5" spans="1:10" ht="15" x14ac:dyDescent="0.25">
      <c r="A5" s="3" t="s">
        <v>50</v>
      </c>
    </row>
    <row r="6" spans="1:10" ht="25.5" x14ac:dyDescent="0.2">
      <c r="A6" s="84" t="s">
        <v>42</v>
      </c>
      <c r="B6" s="53" t="s">
        <v>22</v>
      </c>
      <c r="F6" s="54" t="s">
        <v>0</v>
      </c>
      <c r="G6" s="56" t="s">
        <v>1</v>
      </c>
    </row>
    <row r="7" spans="1:10" x14ac:dyDescent="0.2">
      <c r="A7" s="2">
        <v>1</v>
      </c>
      <c r="B7" s="4">
        <v>11804</v>
      </c>
      <c r="F7" s="55">
        <v>1</v>
      </c>
      <c r="G7" s="57">
        <v>12</v>
      </c>
    </row>
    <row r="8" spans="1:10" x14ac:dyDescent="0.2">
      <c r="A8" s="2">
        <v>2</v>
      </c>
      <c r="B8" s="4">
        <v>9770</v>
      </c>
      <c r="F8" s="31"/>
      <c r="G8" s="32" t="s">
        <v>10</v>
      </c>
      <c r="H8" s="33">
        <f>G7*F7</f>
        <v>12</v>
      </c>
      <c r="I8" s="34" t="str">
        <f>G6</f>
        <v>meses</v>
      </c>
    </row>
    <row r="9" spans="1:10" x14ac:dyDescent="0.2">
      <c r="A9" s="2">
        <v>3</v>
      </c>
      <c r="B9" s="4">
        <v>8904</v>
      </c>
    </row>
    <row r="10" spans="1:10" ht="38.25" x14ac:dyDescent="0.2">
      <c r="D10" s="52" t="s">
        <v>22</v>
      </c>
      <c r="E10" s="46" t="s">
        <v>25</v>
      </c>
      <c r="F10" s="7"/>
      <c r="H10" s="46" t="s">
        <v>29</v>
      </c>
      <c r="I10" s="7"/>
    </row>
    <row r="11" spans="1:10" x14ac:dyDescent="0.2">
      <c r="C11" s="5" t="s">
        <v>11</v>
      </c>
      <c r="D11" s="6">
        <f>B7</f>
        <v>11804</v>
      </c>
      <c r="E11" s="35">
        <f>H8</f>
        <v>12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0" x14ac:dyDescent="0.2">
      <c r="C12" s="47" t="s">
        <v>52</v>
      </c>
      <c r="D12" s="6">
        <f>B8</f>
        <v>9770</v>
      </c>
      <c r="E12" s="9">
        <f>D12*E11/D11</f>
        <v>9.9322263639444248</v>
      </c>
      <c r="F12" s="7" t="str">
        <f>G6</f>
        <v>meses</v>
      </c>
      <c r="H12" s="8">
        <f>G7-E12</f>
        <v>2.0677736360555752</v>
      </c>
      <c r="I12" s="6" t="str">
        <f>G6</f>
        <v>meses</v>
      </c>
    </row>
    <row r="13" spans="1:10" x14ac:dyDescent="0.2">
      <c r="C13" s="47" t="s">
        <v>53</v>
      </c>
      <c r="D13" s="6">
        <f>B9</f>
        <v>8904</v>
      </c>
      <c r="E13" s="9">
        <f>D13*E11/D11</f>
        <v>9.0518468315825142</v>
      </c>
      <c r="F13" s="7" t="str">
        <f>G6</f>
        <v>meses</v>
      </c>
      <c r="H13" s="8">
        <f>G7-E13</f>
        <v>2.9481531684174858</v>
      </c>
      <c r="I13" s="8" t="str">
        <f>G6</f>
        <v>meses</v>
      </c>
    </row>
    <row r="14" spans="1:10" x14ac:dyDescent="0.2">
      <c r="I14" s="10"/>
    </row>
    <row r="15" spans="1:10" x14ac:dyDescent="0.2">
      <c r="E15" s="11" t="s">
        <v>2</v>
      </c>
      <c r="F15" s="49">
        <f>E12-E13</f>
        <v>0.88037953236191058</v>
      </c>
      <c r="G15" s="12" t="str">
        <f>F12</f>
        <v>meses</v>
      </c>
      <c r="H15" s="12" t="s">
        <v>3</v>
      </c>
      <c r="I15" s="13">
        <f>H8</f>
        <v>12</v>
      </c>
      <c r="J15" s="14" t="str">
        <f>G6</f>
        <v>meses</v>
      </c>
    </row>
    <row r="16" spans="1:10" x14ac:dyDescent="0.2">
      <c r="E16" s="15"/>
      <c r="F16" s="50">
        <f>F15*(365.25/12)</f>
        <v>26.796552016265654</v>
      </c>
      <c r="G16" s="36" t="s">
        <v>4</v>
      </c>
      <c r="H16" s="16" t="s">
        <v>5</v>
      </c>
      <c r="I16" s="17">
        <f>H8</f>
        <v>12</v>
      </c>
      <c r="J16" s="18" t="str">
        <f>G6</f>
        <v>meses</v>
      </c>
    </row>
    <row r="17" spans="1:11" ht="13.5" thickBot="1" x14ac:dyDescent="0.25"/>
    <row r="18" spans="1:11" ht="15.75" customHeight="1" thickBot="1" x14ac:dyDescent="0.25">
      <c r="A18" s="175" t="s">
        <v>27</v>
      </c>
      <c r="B18" s="176"/>
      <c r="C18" s="176"/>
      <c r="D18" s="176"/>
      <c r="E18" s="177"/>
      <c r="G18" s="178" t="s">
        <v>43</v>
      </c>
      <c r="H18" s="179"/>
      <c r="I18" s="180"/>
    </row>
    <row r="19" spans="1:11" ht="34.5" customHeight="1" x14ac:dyDescent="0.2">
      <c r="A19" s="37"/>
      <c r="B19" s="25" t="str">
        <f>C12</f>
        <v>TDA + Abiraterona + Prednisona, n = 797</v>
      </c>
      <c r="C19" s="25" t="str">
        <f>C13</f>
        <v>TDA + Prednisona, n = 398</v>
      </c>
      <c r="D19" s="24"/>
      <c r="E19" s="24"/>
      <c r="G19" s="85" t="str">
        <f>C12</f>
        <v>TDA + Abiraterona + Prednisona, n = 797</v>
      </c>
      <c r="H19" s="85" t="str">
        <f>C13</f>
        <v>TDA + Prednisona, n = 398</v>
      </c>
      <c r="I19" s="86"/>
      <c r="J19" s="24"/>
      <c r="K19" s="24"/>
    </row>
    <row r="20" spans="1:11" ht="38.25" x14ac:dyDescent="0.2">
      <c r="A20" s="38" t="s">
        <v>12</v>
      </c>
      <c r="B20" s="23" t="s">
        <v>14</v>
      </c>
      <c r="C20" s="39" t="s">
        <v>15</v>
      </c>
      <c r="D20" s="23" t="s">
        <v>16</v>
      </c>
      <c r="E20" s="23" t="s">
        <v>8</v>
      </c>
      <c r="G20" s="73" t="s">
        <v>44</v>
      </c>
      <c r="H20" s="73" t="s">
        <v>44</v>
      </c>
      <c r="I20" s="73" t="s">
        <v>45</v>
      </c>
    </row>
    <row r="21" spans="1:11" x14ac:dyDescent="0.2">
      <c r="A21" s="40" t="str">
        <f>CONCATENATE(G7," ",G6)</f>
        <v>12 meses</v>
      </c>
      <c r="B21" s="26" t="str">
        <f>F12</f>
        <v>meses</v>
      </c>
      <c r="C21" s="41" t="str">
        <f>F12</f>
        <v>meses</v>
      </c>
      <c r="D21" s="26" t="str">
        <f>G15</f>
        <v>meses</v>
      </c>
      <c r="E21" s="26" t="str">
        <f>G16</f>
        <v>días</v>
      </c>
      <c r="G21" s="85" t="s">
        <v>1</v>
      </c>
      <c r="H21" s="85" t="s">
        <v>1</v>
      </c>
      <c r="I21" s="85" t="s">
        <v>1</v>
      </c>
    </row>
    <row r="22" spans="1:11" s="44" customFormat="1" ht="5.25" customHeight="1" x14ac:dyDescent="0.2">
      <c r="A22" s="42"/>
      <c r="B22" s="43"/>
      <c r="C22" s="43"/>
      <c r="D22" s="43"/>
      <c r="E22" s="43"/>
      <c r="F22" s="2"/>
      <c r="G22" s="86"/>
      <c r="H22" s="42"/>
      <c r="I22" s="42"/>
    </row>
    <row r="23" spans="1:11" ht="16.5" customHeight="1" x14ac:dyDescent="0.2">
      <c r="A23" s="28" t="str">
        <f>A6</f>
        <v>Suervivencia global</v>
      </c>
      <c r="B23" s="19">
        <f>E12</f>
        <v>9.9322263639444248</v>
      </c>
      <c r="C23" s="19">
        <f>E13</f>
        <v>9.0518468315825142</v>
      </c>
      <c r="D23" s="19">
        <f>F15</f>
        <v>0.88037953236191058</v>
      </c>
      <c r="E23" s="20">
        <f>F16</f>
        <v>26.796552016265654</v>
      </c>
      <c r="G23" s="87">
        <v>14.8</v>
      </c>
      <c r="H23" s="88">
        <v>10.9</v>
      </c>
      <c r="I23" s="105">
        <f>G23-H23</f>
        <v>3.9000000000000004</v>
      </c>
    </row>
    <row r="24" spans="1:11" ht="3.75" customHeight="1" x14ac:dyDescent="0.2">
      <c r="A24" s="21"/>
      <c r="B24" s="22"/>
      <c r="C24" s="22"/>
      <c r="D24" s="22"/>
    </row>
    <row r="25" spans="1:11" ht="13.5" customHeight="1" x14ac:dyDescent="0.2">
      <c r="A25" s="181" t="s">
        <v>28</v>
      </c>
      <c r="B25" s="182"/>
      <c r="C25" s="182"/>
      <c r="D25" s="182"/>
      <c r="E25" s="182"/>
    </row>
    <row r="26" spans="1:11" x14ac:dyDescent="0.2">
      <c r="H26" s="5" t="str">
        <f>F11</f>
        <v>meses</v>
      </c>
      <c r="K26" s="5" t="s">
        <v>4</v>
      </c>
    </row>
    <row r="27" spans="1:11" x14ac:dyDescent="0.2">
      <c r="G27" s="89" t="s">
        <v>19</v>
      </c>
      <c r="H27" s="90">
        <f>G7-H28-H29</f>
        <v>2.0677736360555752</v>
      </c>
      <c r="I27" s="91">
        <f>H27/H30</f>
        <v>0.17231446967129793</v>
      </c>
      <c r="K27" s="92">
        <f>H27*365.25/12</f>
        <v>62.937860047441568</v>
      </c>
    </row>
    <row r="28" spans="1:11" x14ac:dyDescent="0.2">
      <c r="F28" s="98"/>
      <c r="G28" s="93" t="s">
        <v>17</v>
      </c>
      <c r="H28" s="94">
        <f>D23</f>
        <v>0.88037953236191058</v>
      </c>
      <c r="I28" s="95">
        <f>H28/H30</f>
        <v>7.3364961030159215E-2</v>
      </c>
      <c r="J28" s="98"/>
      <c r="K28" s="96">
        <f t="shared" ref="K28:K30" si="0">H28*365.25/12</f>
        <v>26.796552016265654</v>
      </c>
    </row>
    <row r="29" spans="1:11" x14ac:dyDescent="0.2">
      <c r="F29" s="106"/>
      <c r="G29" s="107" t="s">
        <v>18</v>
      </c>
      <c r="H29" s="108">
        <f>C23</f>
        <v>9.0518468315825142</v>
      </c>
      <c r="I29" s="109">
        <f>H29/H30</f>
        <v>0.75432056929854285</v>
      </c>
      <c r="J29" s="110"/>
      <c r="K29" s="111">
        <f t="shared" si="0"/>
        <v>275.51558793629277</v>
      </c>
    </row>
    <row r="30" spans="1:11" x14ac:dyDescent="0.2">
      <c r="F30" s="5"/>
      <c r="G30" s="5"/>
      <c r="H30" s="51">
        <f>SUM(H27:H29)</f>
        <v>12</v>
      </c>
      <c r="K30" s="97">
        <f t="shared" si="0"/>
        <v>365.25</v>
      </c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7" style="2" customWidth="1"/>
    <col min="8" max="8" width="15.42578125" style="2" customWidth="1"/>
    <col min="9" max="9" width="15.2851562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45" t="s">
        <v>9</v>
      </c>
      <c r="B2" s="29"/>
      <c r="C2" s="29"/>
      <c r="D2" s="29"/>
      <c r="E2" s="29"/>
      <c r="F2" s="29"/>
      <c r="G2" s="29"/>
      <c r="H2" s="29"/>
      <c r="I2" s="30"/>
    </row>
    <row r="3" spans="1:10" ht="5.25" customHeight="1" x14ac:dyDescent="0.2"/>
    <row r="4" spans="1:10" ht="15" x14ac:dyDescent="0.25">
      <c r="A4" s="1" t="s">
        <v>51</v>
      </c>
    </row>
    <row r="5" spans="1:10" ht="15" x14ac:dyDescent="0.25">
      <c r="A5" s="3" t="s">
        <v>50</v>
      </c>
    </row>
    <row r="6" spans="1:10" ht="38.25" x14ac:dyDescent="0.2">
      <c r="A6" s="99" t="s">
        <v>46</v>
      </c>
      <c r="B6" s="53" t="s">
        <v>22</v>
      </c>
      <c r="F6" s="54" t="s">
        <v>0</v>
      </c>
      <c r="G6" s="56" t="s">
        <v>1</v>
      </c>
    </row>
    <row r="7" spans="1:10" x14ac:dyDescent="0.2">
      <c r="A7" s="2">
        <v>1</v>
      </c>
      <c r="B7" s="4">
        <v>13794</v>
      </c>
      <c r="F7" s="55">
        <v>1</v>
      </c>
      <c r="G7" s="57">
        <v>12</v>
      </c>
    </row>
    <row r="8" spans="1:10" x14ac:dyDescent="0.2">
      <c r="A8" s="2">
        <v>2</v>
      </c>
      <c r="B8" s="4">
        <v>7802</v>
      </c>
      <c r="F8" s="31"/>
      <c r="G8" s="32" t="s">
        <v>10</v>
      </c>
      <c r="H8" s="33">
        <f>G7*F7</f>
        <v>12</v>
      </c>
      <c r="I8" s="34" t="str">
        <f>G6</f>
        <v>meses</v>
      </c>
    </row>
    <row r="9" spans="1:10" x14ac:dyDescent="0.2">
      <c r="A9" s="2">
        <v>3</v>
      </c>
      <c r="B9" s="4">
        <v>6523</v>
      </c>
    </row>
    <row r="10" spans="1:10" ht="38.25" x14ac:dyDescent="0.2">
      <c r="D10" s="52" t="s">
        <v>22</v>
      </c>
      <c r="E10" s="46" t="s">
        <v>23</v>
      </c>
      <c r="F10" s="7"/>
      <c r="G10" s="27"/>
      <c r="H10" s="48" t="s">
        <v>24</v>
      </c>
      <c r="I10" s="7"/>
    </row>
    <row r="11" spans="1:10" x14ac:dyDescent="0.2">
      <c r="C11" s="5" t="s">
        <v>11</v>
      </c>
      <c r="D11" s="6">
        <f>B7</f>
        <v>13794</v>
      </c>
      <c r="E11" s="35">
        <f>H8</f>
        <v>12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0" x14ac:dyDescent="0.2">
      <c r="C12" s="47" t="s">
        <v>52</v>
      </c>
      <c r="D12" s="6">
        <f>B8</f>
        <v>7802</v>
      </c>
      <c r="E12" s="9">
        <f>D12*E11/D11</f>
        <v>6.7872988255763378</v>
      </c>
      <c r="F12" s="7" t="str">
        <f>G6</f>
        <v>meses</v>
      </c>
      <c r="H12" s="8">
        <f>G7-E12</f>
        <v>5.2127011744236622</v>
      </c>
      <c r="I12" s="6" t="str">
        <f>G6</f>
        <v>meses</v>
      </c>
    </row>
    <row r="13" spans="1:10" x14ac:dyDescent="0.2">
      <c r="C13" s="47" t="s">
        <v>53</v>
      </c>
      <c r="D13" s="6">
        <f>B9</f>
        <v>6523</v>
      </c>
      <c r="E13" s="9">
        <f>D13*E11/D11</f>
        <v>5.6746411483253585</v>
      </c>
      <c r="F13" s="7" t="str">
        <f>G6</f>
        <v>meses</v>
      </c>
      <c r="H13" s="8">
        <f>G7-E13</f>
        <v>6.3253588516746415</v>
      </c>
      <c r="I13" s="8" t="str">
        <f>G6</f>
        <v>meses</v>
      </c>
    </row>
    <row r="14" spans="1:10" x14ac:dyDescent="0.2">
      <c r="I14" s="10"/>
    </row>
    <row r="15" spans="1:10" x14ac:dyDescent="0.2">
      <c r="E15" s="11" t="s">
        <v>2</v>
      </c>
      <c r="F15" s="100">
        <f>E12-E13</f>
        <v>1.1126576772509793</v>
      </c>
      <c r="G15" s="12" t="str">
        <f>F12</f>
        <v>meses</v>
      </c>
      <c r="H15" s="12" t="s">
        <v>3</v>
      </c>
      <c r="I15" s="13">
        <f>H8</f>
        <v>12</v>
      </c>
      <c r="J15" s="14" t="str">
        <f>G6</f>
        <v>meses</v>
      </c>
    </row>
    <row r="16" spans="1:10" x14ac:dyDescent="0.2">
      <c r="E16" s="15"/>
      <c r="F16" s="101">
        <f>F15*(365.25/12)</f>
        <v>33.866518051326679</v>
      </c>
      <c r="G16" s="36" t="s">
        <v>4</v>
      </c>
      <c r="H16" s="16" t="s">
        <v>5</v>
      </c>
      <c r="I16" s="17">
        <f>H8</f>
        <v>12</v>
      </c>
      <c r="J16" s="18" t="str">
        <f>G6</f>
        <v>meses</v>
      </c>
    </row>
    <row r="17" spans="1:11" ht="13.5" thickBot="1" x14ac:dyDescent="0.25"/>
    <row r="18" spans="1:11" ht="33" customHeight="1" thickBot="1" x14ac:dyDescent="0.25">
      <c r="A18" s="175" t="s">
        <v>13</v>
      </c>
      <c r="B18" s="176"/>
      <c r="C18" s="176"/>
      <c r="D18" s="176"/>
      <c r="E18" s="177"/>
      <c r="F18" s="102"/>
      <c r="G18" s="178" t="s">
        <v>47</v>
      </c>
      <c r="H18" s="179"/>
      <c r="I18" s="180"/>
    </row>
    <row r="19" spans="1:11" ht="32.25" customHeight="1" x14ac:dyDescent="0.2">
      <c r="A19" s="37"/>
      <c r="B19" s="25" t="str">
        <f>C12</f>
        <v>TDA + Abiraterona + Prednisona, n = 797</v>
      </c>
      <c r="C19" s="25" t="str">
        <f>C13</f>
        <v>TDA + Prednisona, n = 398</v>
      </c>
      <c r="D19" s="24"/>
      <c r="E19" s="24"/>
      <c r="F19" s="24"/>
      <c r="G19" s="85" t="str">
        <f>C12</f>
        <v>TDA + Abiraterona + Prednisona, n = 797</v>
      </c>
      <c r="H19" s="85" t="str">
        <f>C13</f>
        <v>TDA + Prednisona, n = 398</v>
      </c>
      <c r="I19" s="86"/>
      <c r="J19" s="24"/>
      <c r="K19" s="24"/>
    </row>
    <row r="20" spans="1:11" ht="25.5" x14ac:dyDescent="0.2">
      <c r="A20" s="38" t="s">
        <v>12</v>
      </c>
      <c r="B20" s="23" t="s">
        <v>7</v>
      </c>
      <c r="C20" s="39" t="s">
        <v>7</v>
      </c>
      <c r="D20" s="23" t="s">
        <v>8</v>
      </c>
      <c r="E20" s="23" t="s">
        <v>8</v>
      </c>
      <c r="G20" s="73" t="s">
        <v>48</v>
      </c>
      <c r="H20" s="73" t="s">
        <v>48</v>
      </c>
      <c r="I20" s="73" t="s">
        <v>49</v>
      </c>
    </row>
    <row r="21" spans="1:11" x14ac:dyDescent="0.2">
      <c r="A21" s="40" t="str">
        <f>CONCATENATE(G7," ",G6)</f>
        <v>12 meses</v>
      </c>
      <c r="B21" s="26" t="str">
        <f>F12</f>
        <v>meses</v>
      </c>
      <c r="C21" s="41" t="str">
        <f>F12</f>
        <v>meses</v>
      </c>
      <c r="D21" s="26" t="str">
        <f>G15</f>
        <v>meses</v>
      </c>
      <c r="E21" s="26" t="str">
        <f>G16</f>
        <v>días</v>
      </c>
      <c r="G21" s="85" t="s">
        <v>1</v>
      </c>
      <c r="H21" s="85" t="s">
        <v>1</v>
      </c>
      <c r="I21" s="85" t="s">
        <v>1</v>
      </c>
    </row>
    <row r="22" spans="1:11" s="44" customFormat="1" ht="5.25" customHeight="1" x14ac:dyDescent="0.2">
      <c r="A22" s="42"/>
      <c r="B22" s="43"/>
      <c r="C22" s="43"/>
      <c r="D22" s="43"/>
      <c r="E22" s="43"/>
      <c r="F22" s="2"/>
      <c r="G22" s="86"/>
      <c r="H22" s="42"/>
      <c r="I22" s="42"/>
    </row>
    <row r="23" spans="1:11" ht="42.75" customHeight="1" x14ac:dyDescent="0.2">
      <c r="A23" s="28" t="str">
        <f>A6</f>
        <v>Suupervivencia libre de enfermedad (radiográficamente)</v>
      </c>
      <c r="B23" s="19">
        <f>E12</f>
        <v>6.7872988255763378</v>
      </c>
      <c r="C23" s="19">
        <f>E13</f>
        <v>5.6746411483253585</v>
      </c>
      <c r="D23" s="19">
        <f>F15</f>
        <v>1.1126576772509793</v>
      </c>
      <c r="E23" s="20">
        <f>F16</f>
        <v>33.866518051326679</v>
      </c>
      <c r="G23" s="87">
        <v>5.6</v>
      </c>
      <c r="H23" s="88">
        <v>3.6</v>
      </c>
      <c r="I23" s="87">
        <f>G23-H23</f>
        <v>1.9999999999999996</v>
      </c>
    </row>
    <row r="24" spans="1:11" ht="3.75" customHeight="1" x14ac:dyDescent="0.2">
      <c r="A24" s="21"/>
      <c r="B24" s="22"/>
      <c r="C24" s="22"/>
      <c r="D24" s="22"/>
      <c r="G24" s="103"/>
      <c r="H24" s="104"/>
      <c r="I24" s="104"/>
    </row>
    <row r="25" spans="1:11" ht="25.5" customHeight="1" x14ac:dyDescent="0.2">
      <c r="A25" s="181" t="s">
        <v>6</v>
      </c>
      <c r="B25" s="182"/>
      <c r="C25" s="182"/>
      <c r="D25" s="182"/>
      <c r="E25" s="183"/>
    </row>
    <row r="26" spans="1:11" x14ac:dyDescent="0.2">
      <c r="H26" s="5" t="str">
        <f>F11</f>
        <v>meses</v>
      </c>
      <c r="K26" s="5" t="s">
        <v>4</v>
      </c>
    </row>
    <row r="27" spans="1:11" x14ac:dyDescent="0.2">
      <c r="G27" s="89" t="s">
        <v>19</v>
      </c>
      <c r="H27" s="90">
        <f>G7-H28-H29</f>
        <v>5.2127011744236622</v>
      </c>
      <c r="I27" s="91">
        <f>H27/H30</f>
        <v>0.4343917645353052</v>
      </c>
      <c r="K27" s="92">
        <f>H27*365.25/12</f>
        <v>158.66159199652023</v>
      </c>
    </row>
    <row r="28" spans="1:11" x14ac:dyDescent="0.2">
      <c r="G28" s="93" t="s">
        <v>21</v>
      </c>
      <c r="H28" s="94">
        <f>D23</f>
        <v>1.1126576772509793</v>
      </c>
      <c r="I28" s="95">
        <f>H28/H30</f>
        <v>9.2721473104248275E-2</v>
      </c>
      <c r="J28" s="98"/>
      <c r="K28" s="96">
        <f t="shared" ref="K28:K30" si="0">H28*365.25/12</f>
        <v>33.866518051326686</v>
      </c>
    </row>
    <row r="29" spans="1:11" x14ac:dyDescent="0.2">
      <c r="F29" s="106"/>
      <c r="G29" s="107" t="s">
        <v>20</v>
      </c>
      <c r="H29" s="108">
        <f>C23</f>
        <v>5.6746411483253585</v>
      </c>
      <c r="I29" s="109">
        <f>H29/H30</f>
        <v>0.47288676236044652</v>
      </c>
      <c r="J29" s="110"/>
      <c r="K29" s="111">
        <f t="shared" si="0"/>
        <v>172.72188995215311</v>
      </c>
    </row>
    <row r="30" spans="1:11" x14ac:dyDescent="0.2">
      <c r="H30" s="51">
        <f>SUM(H27:H29)</f>
        <v>12</v>
      </c>
      <c r="K30" s="97">
        <f t="shared" si="0"/>
        <v>365.25</v>
      </c>
    </row>
  </sheetData>
  <mergeCells count="3">
    <mergeCell ref="A18:E18"/>
    <mergeCell ref="G18:I18"/>
    <mergeCell ref="A25:E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/>
  </sheetViews>
  <sheetFormatPr baseColWidth="10" defaultRowHeight="15" x14ac:dyDescent="0.25"/>
  <cols>
    <col min="1" max="1" width="19.7109375" customWidth="1"/>
    <col min="2" max="2" width="16.42578125" customWidth="1"/>
    <col min="3" max="3" width="19.140625" customWidth="1"/>
    <col min="4" max="4" width="17" customWidth="1"/>
    <col min="5" max="5" width="4.5703125" customWidth="1"/>
    <col min="7" max="7" width="11.5703125" customWidth="1"/>
  </cols>
  <sheetData>
    <row r="1" spans="1:10" ht="6" customHeight="1" thickBot="1" x14ac:dyDescent="0.3"/>
    <row r="2" spans="1:10" ht="32.25" customHeight="1" thickBot="1" x14ac:dyDescent="0.3">
      <c r="A2" s="184" t="s">
        <v>30</v>
      </c>
      <c r="B2" s="185"/>
      <c r="C2" s="185"/>
      <c r="D2" s="185"/>
      <c r="E2" s="185"/>
      <c r="F2" s="185"/>
      <c r="G2" s="185"/>
      <c r="H2" s="185"/>
      <c r="I2" s="185"/>
      <c r="J2" s="186"/>
    </row>
    <row r="3" spans="1:10" ht="30" customHeight="1" x14ac:dyDescent="0.25">
      <c r="A3" s="187" t="s">
        <v>31</v>
      </c>
      <c r="B3" s="187"/>
      <c r="C3" s="187"/>
      <c r="D3" s="187"/>
      <c r="E3" s="187"/>
      <c r="F3" s="187"/>
      <c r="G3" s="187"/>
      <c r="H3" s="187"/>
      <c r="I3" s="187"/>
      <c r="J3" s="187"/>
    </row>
    <row r="5" spans="1:10" x14ac:dyDescent="0.25">
      <c r="A5" s="1" t="s">
        <v>51</v>
      </c>
    </row>
    <row r="6" spans="1:10" s="58" customFormat="1" ht="15.75" thickBot="1" x14ac:dyDescent="0.3">
      <c r="A6" s="3" t="s">
        <v>50</v>
      </c>
      <c r="B6" s="1"/>
      <c r="C6" s="1"/>
    </row>
    <row r="7" spans="1:10" ht="26.25" thickBot="1" x14ac:dyDescent="0.3">
      <c r="B7" s="2"/>
      <c r="C7" s="59" t="s">
        <v>32</v>
      </c>
      <c r="D7" s="59" t="s">
        <v>33</v>
      </c>
      <c r="G7" s="54" t="s">
        <v>0</v>
      </c>
      <c r="H7" s="56" t="s">
        <v>1</v>
      </c>
      <c r="I7" s="2"/>
      <c r="J7" s="2"/>
    </row>
    <row r="8" spans="1:10" x14ac:dyDescent="0.25">
      <c r="B8" s="60" t="s">
        <v>11</v>
      </c>
      <c r="C8" s="4">
        <v>13794</v>
      </c>
      <c r="D8" s="4">
        <v>11804</v>
      </c>
      <c r="G8" s="55">
        <v>1</v>
      </c>
      <c r="H8" s="57">
        <v>12</v>
      </c>
      <c r="I8" s="2"/>
      <c r="J8" s="2"/>
    </row>
    <row r="9" spans="1:10" x14ac:dyDescent="0.25">
      <c r="B9" s="61" t="s">
        <v>52</v>
      </c>
      <c r="C9" s="62">
        <v>7802</v>
      </c>
      <c r="D9" s="62">
        <v>9770</v>
      </c>
      <c r="G9" s="31"/>
      <c r="H9" s="32" t="s">
        <v>10</v>
      </c>
      <c r="I9" s="33">
        <f>H8*G8</f>
        <v>12</v>
      </c>
      <c r="J9" s="34" t="str">
        <f>H7</f>
        <v>meses</v>
      </c>
    </row>
    <row r="10" spans="1:10" x14ac:dyDescent="0.25">
      <c r="B10" s="61" t="s">
        <v>53</v>
      </c>
      <c r="C10" s="4">
        <v>6523</v>
      </c>
      <c r="D10" s="4">
        <v>8904</v>
      </c>
    </row>
    <row r="11" spans="1:10" ht="15.75" thickBot="1" x14ac:dyDescent="0.3"/>
    <row r="12" spans="1:10" x14ac:dyDescent="0.25">
      <c r="B12" s="2"/>
      <c r="C12" s="63" t="s">
        <v>34</v>
      </c>
      <c r="D12" s="63" t="s">
        <v>35</v>
      </c>
    </row>
    <row r="13" spans="1:10" ht="15.75" thickBot="1" x14ac:dyDescent="0.3">
      <c r="B13" s="2"/>
      <c r="C13" s="64" t="s">
        <v>1</v>
      </c>
      <c r="D13" s="65" t="s">
        <v>1</v>
      </c>
    </row>
    <row r="14" spans="1:10" s="66" customFormat="1" ht="20.25" customHeight="1" x14ac:dyDescent="0.25">
      <c r="B14" s="67" t="s">
        <v>11</v>
      </c>
      <c r="C14" s="68">
        <f>I9</f>
        <v>12</v>
      </c>
      <c r="D14" s="68">
        <f>I9</f>
        <v>12</v>
      </c>
    </row>
    <row r="15" spans="1:10" x14ac:dyDescent="0.25">
      <c r="B15" s="69" t="str">
        <f>B9</f>
        <v>TDA + Abiraterona + Prednisona, n = 797</v>
      </c>
      <c r="C15" s="70">
        <f>C9*C14/C8</f>
        <v>6.7872988255763378</v>
      </c>
      <c r="D15" s="70">
        <f>D9*D14/D8</f>
        <v>9.9322263639444248</v>
      </c>
    </row>
    <row r="16" spans="1:10" x14ac:dyDescent="0.25">
      <c r="B16" s="69" t="str">
        <f>B10</f>
        <v>TDA + Prednisona, n = 398</v>
      </c>
      <c r="C16" s="70">
        <f>C10*C14/C8</f>
        <v>5.6746411483253585</v>
      </c>
      <c r="D16" s="70">
        <f>D10*D14/D8</f>
        <v>9.0518468315825142</v>
      </c>
    </row>
    <row r="17" spans="1:12" x14ac:dyDescent="0.25">
      <c r="A17" s="71"/>
      <c r="B17" s="71"/>
      <c r="C17" s="72"/>
      <c r="D17" s="72"/>
      <c r="E17" s="71"/>
      <c r="F17" s="71"/>
      <c r="G17" s="71"/>
      <c r="H17" s="71"/>
      <c r="I17" s="71"/>
      <c r="J17" s="71"/>
      <c r="K17" s="71"/>
      <c r="L17" s="71"/>
    </row>
    <row r="18" spans="1:12" ht="44.25" customHeight="1" x14ac:dyDescent="0.25">
      <c r="A18" s="188" t="s">
        <v>36</v>
      </c>
      <c r="B18" s="189"/>
      <c r="C18" s="189"/>
      <c r="D18" s="190"/>
      <c r="E18" s="71"/>
      <c r="F18" s="71"/>
      <c r="G18" s="71"/>
      <c r="H18" s="71"/>
      <c r="I18" s="71"/>
      <c r="J18" s="71"/>
      <c r="K18" s="71"/>
      <c r="L18" s="71"/>
    </row>
    <row r="19" spans="1:12" ht="25.5" x14ac:dyDescent="0.25">
      <c r="A19" s="37"/>
      <c r="B19" s="71"/>
      <c r="C19" s="73" t="str">
        <f>B9</f>
        <v>TDA + Abiraterona + Prednisona, n = 797</v>
      </c>
      <c r="D19" s="73" t="str">
        <f>B10</f>
        <v>TDA + Prednisona, n = 398</v>
      </c>
      <c r="E19" s="71"/>
      <c r="F19" s="71"/>
      <c r="G19" s="71"/>
      <c r="H19" s="71"/>
      <c r="I19" s="71"/>
      <c r="J19" s="71"/>
      <c r="K19" s="71"/>
      <c r="L19" s="71"/>
    </row>
    <row r="20" spans="1:12" x14ac:dyDescent="0.25">
      <c r="A20" s="38" t="s">
        <v>12</v>
      </c>
      <c r="B20" s="71"/>
      <c r="C20" s="74" t="s">
        <v>37</v>
      </c>
      <c r="D20" s="74" t="s">
        <v>37</v>
      </c>
      <c r="E20" s="71"/>
      <c r="F20" s="71"/>
      <c r="G20" s="71"/>
      <c r="H20" s="71"/>
      <c r="I20" s="71"/>
      <c r="J20" s="71"/>
      <c r="K20" s="71"/>
      <c r="L20" s="71"/>
    </row>
    <row r="21" spans="1:12" ht="24" customHeight="1" x14ac:dyDescent="0.25">
      <c r="A21" s="40" t="str">
        <f>CONCATENATE(H8," ",H7)</f>
        <v>12 meses</v>
      </c>
      <c r="B21" s="71"/>
      <c r="C21" s="83" t="str">
        <f>CONCATENATE(H7," ","con"," ",B15)</f>
        <v>meses con TDA + Abiraterona + Prednisona, n = 797</v>
      </c>
      <c r="D21" s="83" t="str">
        <f>CONCATENATE(H7," ","con"," ",B16)</f>
        <v>meses con TDA + Prednisona, n = 398</v>
      </c>
      <c r="E21" s="71"/>
      <c r="F21" s="71"/>
      <c r="G21" s="71"/>
      <c r="H21" s="71"/>
      <c r="I21" s="71"/>
      <c r="J21" s="71"/>
      <c r="K21" s="71"/>
      <c r="L21" s="71"/>
    </row>
    <row r="22" spans="1:12" x14ac:dyDescent="0.25">
      <c r="A22" s="71"/>
      <c r="B22" s="75" t="s">
        <v>38</v>
      </c>
      <c r="C22" s="76">
        <f>C15</f>
        <v>6.7872988255763378</v>
      </c>
      <c r="D22" s="76">
        <f>C16</f>
        <v>5.6746411483253585</v>
      </c>
      <c r="E22" s="71"/>
      <c r="F22" s="71"/>
      <c r="G22" s="71"/>
      <c r="H22" s="71"/>
      <c r="I22" s="71"/>
      <c r="J22" s="71"/>
      <c r="K22" s="71"/>
      <c r="L22" s="71"/>
    </row>
    <row r="23" spans="1:12" x14ac:dyDescent="0.25">
      <c r="A23" s="71"/>
      <c r="B23" s="77" t="s">
        <v>39</v>
      </c>
      <c r="C23" s="78">
        <f>D15-C15</f>
        <v>3.144927538368087</v>
      </c>
      <c r="D23" s="78">
        <f>D16-C16</f>
        <v>3.3772056832571558</v>
      </c>
      <c r="E23" s="71"/>
      <c r="F23" s="71"/>
      <c r="G23" s="71"/>
      <c r="H23" s="71"/>
      <c r="I23" s="71"/>
      <c r="J23" s="71"/>
      <c r="K23" s="71"/>
      <c r="L23" s="71"/>
    </row>
    <row r="24" spans="1:12" x14ac:dyDescent="0.25">
      <c r="A24" s="71"/>
      <c r="B24" s="79" t="s">
        <v>40</v>
      </c>
      <c r="C24" s="80">
        <f>D14-D15</f>
        <v>2.0677736360555752</v>
      </c>
      <c r="D24" s="80">
        <f>D14-D16</f>
        <v>2.9481531684174858</v>
      </c>
      <c r="E24" s="71"/>
      <c r="F24" s="71"/>
      <c r="G24" s="71"/>
      <c r="H24" s="71"/>
      <c r="I24" s="71"/>
      <c r="J24" s="71"/>
      <c r="K24" s="71"/>
      <c r="L24" s="71"/>
    </row>
    <row r="25" spans="1:12" x14ac:dyDescent="0.25">
      <c r="A25" s="81" t="s">
        <v>41</v>
      </c>
      <c r="B25" s="71"/>
      <c r="C25" s="82">
        <f>SUM(C22:C24)</f>
        <v>12</v>
      </c>
      <c r="D25" s="82">
        <f>SUM(D22:D24)</f>
        <v>12</v>
      </c>
      <c r="E25" s="71"/>
      <c r="F25" s="71"/>
      <c r="G25" s="71"/>
      <c r="H25" s="71"/>
      <c r="I25" s="71"/>
      <c r="J25" s="71"/>
      <c r="K25" s="71"/>
      <c r="L25" s="71"/>
    </row>
    <row r="26" spans="1:12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x14ac:dyDescent="0.25">
      <c r="A40" s="71"/>
      <c r="B40" s="71"/>
      <c r="C40" s="71"/>
      <c r="D40" s="71"/>
      <c r="E40" s="71"/>
    </row>
    <row r="41" spans="1:12" x14ac:dyDescent="0.25">
      <c r="A41" s="71"/>
      <c r="B41" s="71"/>
      <c r="C41" s="71"/>
      <c r="D41" s="71"/>
      <c r="E41" s="71"/>
    </row>
    <row r="42" spans="1:12" x14ac:dyDescent="0.25">
      <c r="A42" s="71"/>
      <c r="B42" s="71"/>
      <c r="C42" s="71"/>
      <c r="D42" s="71"/>
      <c r="E42" s="71"/>
    </row>
    <row r="43" spans="1:12" x14ac:dyDescent="0.25">
      <c r="A43" s="71"/>
      <c r="B43" s="71"/>
      <c r="C43" s="71"/>
      <c r="D43" s="71"/>
      <c r="E43" s="71"/>
    </row>
    <row r="44" spans="1:12" x14ac:dyDescent="0.25">
      <c r="A44" s="71"/>
      <c r="B44" s="71"/>
      <c r="C44" s="71"/>
      <c r="D44" s="71"/>
      <c r="E44" s="71"/>
    </row>
    <row r="45" spans="1:12" x14ac:dyDescent="0.25">
      <c r="A45" s="71"/>
      <c r="B45" s="71"/>
      <c r="C45" s="71"/>
      <c r="D45" s="71"/>
      <c r="E45" s="71"/>
    </row>
    <row r="46" spans="1:12" x14ac:dyDescent="0.25">
      <c r="A46" s="71"/>
      <c r="B46" s="71"/>
      <c r="C46" s="71"/>
      <c r="D46" s="71"/>
      <c r="E46" s="71"/>
    </row>
    <row r="47" spans="1:12" x14ac:dyDescent="0.25">
      <c r="A47" s="71"/>
      <c r="B47" s="71"/>
      <c r="C47" s="71"/>
      <c r="D47" s="71"/>
      <c r="E47" s="71"/>
    </row>
    <row r="48" spans="1:12" ht="6.75" customHeight="1" x14ac:dyDescent="0.25">
      <c r="A48" s="71"/>
      <c r="B48" s="71"/>
      <c r="C48" s="71"/>
      <c r="D48" s="71"/>
      <c r="E48" s="71"/>
    </row>
    <row r="49" spans="1:5" x14ac:dyDescent="0.25">
      <c r="A49" s="71"/>
      <c r="B49" s="71"/>
      <c r="C49" s="71"/>
      <c r="D49" s="71"/>
      <c r="E49" s="71"/>
    </row>
    <row r="50" spans="1:5" x14ac:dyDescent="0.25">
      <c r="A50" s="71"/>
      <c r="B50" s="71"/>
      <c r="C50" s="71"/>
      <c r="D50" s="71"/>
      <c r="E50" s="71"/>
    </row>
    <row r="51" spans="1:5" x14ac:dyDescent="0.25">
      <c r="A51" s="71"/>
      <c r="B51" s="71"/>
      <c r="C51" s="71"/>
      <c r="D51" s="71"/>
      <c r="E51" s="71"/>
    </row>
    <row r="52" spans="1:5" x14ac:dyDescent="0.25">
      <c r="A52" s="71"/>
      <c r="B52" s="71"/>
      <c r="C52" s="71"/>
      <c r="D52" s="71"/>
      <c r="E52" s="71"/>
    </row>
    <row r="53" spans="1:5" x14ac:dyDescent="0.25">
      <c r="A53" s="71"/>
      <c r="B53" s="71"/>
      <c r="C53" s="71"/>
      <c r="D53" s="71"/>
      <c r="E53" s="71"/>
    </row>
    <row r="54" spans="1:5" x14ac:dyDescent="0.25">
      <c r="A54" s="71"/>
      <c r="B54" s="71"/>
      <c r="C54" s="71"/>
      <c r="D54" s="71"/>
      <c r="E54" s="71"/>
    </row>
  </sheetData>
  <mergeCells count="3">
    <mergeCell ref="A2:J2"/>
    <mergeCell ref="A3:J3"/>
    <mergeCell ref="A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opLeftCell="A4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20" width="3.7109375" customWidth="1"/>
    <col min="21" max="30" width="3.7109375" style="157" customWidth="1"/>
  </cols>
  <sheetData>
    <row r="1" spans="1:30" hidden="1" x14ac:dyDescent="0.25">
      <c r="A1" s="112" t="str">
        <f>B7</f>
        <v>meses</v>
      </c>
      <c r="B1" s="112" t="s">
        <v>54</v>
      </c>
      <c r="C1" s="112" t="s">
        <v>55</v>
      </c>
      <c r="D1" s="112" t="s">
        <v>56</v>
      </c>
      <c r="E1" s="112"/>
      <c r="F1" s="112"/>
      <c r="U1"/>
      <c r="V1"/>
      <c r="W1"/>
      <c r="X1"/>
      <c r="Y1"/>
      <c r="Z1"/>
      <c r="AA1"/>
      <c r="AB1"/>
      <c r="AC1"/>
      <c r="AD1"/>
    </row>
    <row r="2" spans="1:30" hidden="1" x14ac:dyDescent="0.25">
      <c r="A2" s="112" t="s">
        <v>57</v>
      </c>
      <c r="B2" s="112" t="s">
        <v>58</v>
      </c>
      <c r="C2" s="112" t="s">
        <v>59</v>
      </c>
      <c r="D2" s="112" t="s">
        <v>60</v>
      </c>
      <c r="E2" s="112" t="str">
        <f>CONCATENATE(B2," ",B5," ",C2," ",B11," ",B7)</f>
        <v>puede representarse llegando los 7 pacientes, a los 12 meses</v>
      </c>
      <c r="F2" s="112"/>
      <c r="U2"/>
      <c r="V2"/>
      <c r="W2"/>
      <c r="X2"/>
      <c r="Y2"/>
      <c r="Z2"/>
      <c r="AA2"/>
      <c r="AB2"/>
      <c r="AC2"/>
      <c r="AD2"/>
    </row>
    <row r="3" spans="1:30" hidden="1" x14ac:dyDescent="0.25">
      <c r="A3" s="114"/>
      <c r="C3" s="114"/>
      <c r="D3" s="114"/>
      <c r="E3" s="114"/>
      <c r="F3" s="114"/>
      <c r="G3" s="114"/>
      <c r="H3" s="115"/>
      <c r="U3"/>
      <c r="V3"/>
      <c r="W3"/>
      <c r="X3"/>
      <c r="Y3"/>
      <c r="Z3"/>
      <c r="AA3"/>
      <c r="AB3"/>
      <c r="AC3"/>
      <c r="AD3"/>
    </row>
    <row r="4" spans="1:30" ht="24" customHeight="1" x14ac:dyDescent="0.25">
      <c r="A4" s="167" t="s">
        <v>72</v>
      </c>
      <c r="D4" s="114"/>
      <c r="E4" s="114"/>
      <c r="F4" s="114"/>
      <c r="G4" s="114"/>
      <c r="H4" s="1" t="s">
        <v>51</v>
      </c>
      <c r="U4"/>
      <c r="V4"/>
      <c r="W4"/>
      <c r="X4"/>
      <c r="Y4"/>
      <c r="Z4"/>
      <c r="AA4"/>
      <c r="AB4"/>
      <c r="AC4"/>
      <c r="AD4"/>
    </row>
    <row r="5" spans="1:30" x14ac:dyDescent="0.25">
      <c r="A5" s="116" t="s">
        <v>61</v>
      </c>
      <c r="B5" s="117">
        <f>E5+D5+C5</f>
        <v>7</v>
      </c>
      <c r="C5" s="118">
        <v>3</v>
      </c>
      <c r="D5" s="119">
        <v>1</v>
      </c>
      <c r="E5" s="120">
        <v>3</v>
      </c>
      <c r="G5" s="114"/>
      <c r="H5" s="3" t="s">
        <v>50</v>
      </c>
      <c r="U5"/>
      <c r="V5"/>
      <c r="W5"/>
      <c r="X5"/>
      <c r="Y5"/>
      <c r="Z5"/>
      <c r="AA5"/>
      <c r="AB5"/>
      <c r="AC5"/>
      <c r="AD5"/>
    </row>
    <row r="6" spans="1:30" ht="8.25" customHeight="1" x14ac:dyDescent="0.25">
      <c r="A6" s="114"/>
      <c r="C6" s="121"/>
      <c r="D6" s="122"/>
      <c r="E6" s="123"/>
      <c r="F6" s="114"/>
      <c r="G6" s="114"/>
      <c r="H6" s="114"/>
      <c r="U6"/>
      <c r="V6"/>
      <c r="W6"/>
      <c r="X6"/>
      <c r="Y6"/>
      <c r="Z6"/>
      <c r="AA6"/>
      <c r="AB6"/>
      <c r="AC6"/>
      <c r="AD6"/>
    </row>
    <row r="7" spans="1:30" ht="39.75" customHeight="1" x14ac:dyDescent="0.25">
      <c r="A7" s="2"/>
      <c r="B7" s="124" t="s">
        <v>1</v>
      </c>
      <c r="C7" s="125" t="str">
        <f>CONCATENATE(A1," ",B1," ",B5," ",C1)</f>
        <v>meses de los 7 del grupo Interv</v>
      </c>
      <c r="D7" s="125" t="str">
        <f>CONCATENATE(A1," ",B1," ",B5," ",D1)</f>
        <v>meses de los 7 del grupo Contr</v>
      </c>
      <c r="E7" s="114"/>
      <c r="F7" s="114"/>
      <c r="G7" s="114"/>
      <c r="H7" s="114"/>
      <c r="U7"/>
      <c r="V7"/>
      <c r="W7"/>
      <c r="X7"/>
      <c r="Y7"/>
      <c r="Z7"/>
      <c r="AA7"/>
      <c r="AB7"/>
      <c r="AC7"/>
      <c r="AD7"/>
    </row>
    <row r="8" spans="1:30" ht="26.25" x14ac:dyDescent="0.25">
      <c r="A8" s="126" t="s">
        <v>19</v>
      </c>
      <c r="B8" s="127">
        <v>2.0677736360555752</v>
      </c>
      <c r="C8" s="128">
        <f>B8*B5</f>
        <v>14.474415452389026</v>
      </c>
      <c r="D8" s="191">
        <f>(B8+B9)*B5</f>
        <v>20.637072178922402</v>
      </c>
      <c r="E8" s="129"/>
      <c r="F8" s="129"/>
      <c r="G8" s="114"/>
      <c r="H8" s="114"/>
      <c r="U8"/>
      <c r="V8"/>
      <c r="W8"/>
      <c r="X8"/>
      <c r="Y8"/>
      <c r="Z8"/>
      <c r="AA8"/>
      <c r="AB8"/>
      <c r="AC8"/>
      <c r="AD8"/>
    </row>
    <row r="9" spans="1:30" ht="26.25" x14ac:dyDescent="0.25">
      <c r="A9" s="131" t="s">
        <v>17</v>
      </c>
      <c r="B9" s="132">
        <v>0.88037953236191058</v>
      </c>
      <c r="C9" s="192">
        <f>(B10+B9)*B5</f>
        <v>69.525584547610976</v>
      </c>
      <c r="D9" s="191"/>
      <c r="E9" s="122"/>
      <c r="F9" s="133"/>
      <c r="G9" s="114"/>
      <c r="H9" s="114"/>
      <c r="U9"/>
      <c r="V9"/>
      <c r="W9"/>
      <c r="X9"/>
      <c r="Y9"/>
      <c r="Z9"/>
      <c r="AA9"/>
      <c r="AB9"/>
      <c r="AC9"/>
      <c r="AD9"/>
    </row>
    <row r="10" spans="1:30" ht="26.25" x14ac:dyDescent="0.25">
      <c r="A10" s="134" t="s">
        <v>18</v>
      </c>
      <c r="B10" s="135">
        <v>9.0518468315825142</v>
      </c>
      <c r="C10" s="192"/>
      <c r="D10" s="136">
        <f>B10*B5</f>
        <v>63.362927821077598</v>
      </c>
      <c r="E10" s="121"/>
      <c r="F10" s="133"/>
      <c r="G10" s="114"/>
      <c r="H10" s="114"/>
      <c r="U10"/>
      <c r="V10"/>
      <c r="W10"/>
      <c r="X10"/>
      <c r="Y10"/>
      <c r="Z10"/>
      <c r="AA10"/>
      <c r="AB10"/>
      <c r="AC10"/>
      <c r="AD10"/>
    </row>
    <row r="11" spans="1:30" x14ac:dyDescent="0.25">
      <c r="A11" s="5"/>
      <c r="B11" s="138">
        <v>12</v>
      </c>
      <c r="C11" s="139">
        <f>C8+C9</f>
        <v>84</v>
      </c>
      <c r="D11" s="139">
        <f>D8+D10</f>
        <v>84</v>
      </c>
      <c r="E11" s="140"/>
      <c r="F11" s="140"/>
      <c r="G11" s="114"/>
      <c r="H11" s="114"/>
      <c r="U11"/>
      <c r="V11"/>
      <c r="W11"/>
      <c r="X11"/>
      <c r="Y11"/>
      <c r="Z11"/>
      <c r="AA11"/>
      <c r="AB11"/>
      <c r="AC11"/>
      <c r="AD11"/>
    </row>
    <row r="12" spans="1:30" ht="9" customHeight="1" x14ac:dyDescent="0.25">
      <c r="A12" s="114"/>
      <c r="B12" s="114"/>
      <c r="C12" s="114"/>
      <c r="D12" s="114"/>
      <c r="E12" s="114"/>
      <c r="F12" s="114"/>
      <c r="G12" s="114"/>
      <c r="H12" s="114"/>
      <c r="U12"/>
      <c r="V12"/>
      <c r="W12"/>
      <c r="X12"/>
      <c r="Y12"/>
      <c r="Z12"/>
      <c r="AA12"/>
      <c r="AB12"/>
      <c r="AC12"/>
      <c r="AD12"/>
    </row>
    <row r="13" spans="1:30" x14ac:dyDescent="0.25">
      <c r="A13" s="114"/>
      <c r="B13" s="114"/>
      <c r="C13" s="111">
        <f>(E5+D5)*B11</f>
        <v>48</v>
      </c>
      <c r="D13" s="111">
        <f>E5*B11</f>
        <v>36</v>
      </c>
      <c r="E13" s="114"/>
      <c r="F13" s="141" t="s">
        <v>62</v>
      </c>
      <c r="G13" s="114"/>
      <c r="H13" s="114"/>
      <c r="U13"/>
      <c r="V13"/>
      <c r="W13"/>
      <c r="X13"/>
      <c r="Y13"/>
      <c r="Z13"/>
      <c r="AA13"/>
      <c r="AB13"/>
      <c r="AC13"/>
      <c r="AD13"/>
    </row>
    <row r="14" spans="1:30" ht="36" customHeight="1" x14ac:dyDescent="0.25">
      <c r="A14" s="193" t="s">
        <v>63</v>
      </c>
      <c r="B14" s="193"/>
      <c r="C14" s="164">
        <f>C9-C13</f>
        <v>21.525584547610976</v>
      </c>
      <c r="D14" s="164">
        <f>D10-D13</f>
        <v>27.362927821077598</v>
      </c>
      <c r="F14" s="194" t="str">
        <f>IF((AND(((B9+B10)/B11)&gt;((D5+E5)/B5),(B10/B11)&gt;(E5/B5))),E2,#REF!)</f>
        <v>puede representarse llegando los 7 pacientes, a los 12 meses</v>
      </c>
      <c r="G14" s="194"/>
      <c r="H14" s="194"/>
      <c r="I14" s="194"/>
      <c r="J14" s="194"/>
      <c r="K14" s="194"/>
      <c r="L14" s="194"/>
      <c r="M14" s="194"/>
      <c r="N14" s="194"/>
      <c r="U14"/>
      <c r="V14"/>
      <c r="W14"/>
      <c r="X14"/>
      <c r="Y14"/>
      <c r="Z14"/>
      <c r="AA14"/>
      <c r="AB14"/>
      <c r="AC14"/>
      <c r="AD14"/>
    </row>
    <row r="15" spans="1:30" ht="12.75" customHeight="1" x14ac:dyDescent="0.25">
      <c r="A15" s="143"/>
      <c r="B15" s="143"/>
      <c r="C15" s="143"/>
      <c r="D15" s="143"/>
      <c r="F15" s="58"/>
      <c r="G15" s="58"/>
      <c r="H15" s="58"/>
      <c r="I15" s="58"/>
      <c r="J15" s="58"/>
      <c r="N15" s="58"/>
      <c r="U15"/>
      <c r="V15"/>
      <c r="W15"/>
      <c r="X15"/>
      <c r="Y15"/>
      <c r="Z15"/>
      <c r="AA15"/>
      <c r="AB15"/>
      <c r="AC15"/>
      <c r="AD15"/>
    </row>
    <row r="16" spans="1:30" ht="12.75" customHeight="1" x14ac:dyDescent="0.25">
      <c r="A16" s="143"/>
      <c r="B16" s="143"/>
      <c r="C16" s="143"/>
      <c r="D16" s="143"/>
      <c r="F16" s="58"/>
      <c r="G16" s="58"/>
      <c r="H16" s="58"/>
      <c r="I16" s="58"/>
      <c r="J16" s="58"/>
      <c r="N16" s="58"/>
      <c r="U16"/>
      <c r="V16"/>
      <c r="W16"/>
      <c r="X16"/>
      <c r="Y16"/>
      <c r="Z16"/>
      <c r="AA16"/>
      <c r="AB16"/>
      <c r="AC16"/>
      <c r="AD16"/>
    </row>
    <row r="17" spans="1:30" ht="12.75" customHeight="1" x14ac:dyDescent="0.25">
      <c r="A17" s="143"/>
      <c r="B17" s="143"/>
      <c r="C17" s="143"/>
      <c r="D17" s="143"/>
      <c r="F17" s="58" t="s">
        <v>64</v>
      </c>
      <c r="G17" s="58"/>
      <c r="H17" s="58"/>
      <c r="I17" s="58"/>
      <c r="J17" s="58"/>
      <c r="N17" s="58" t="s">
        <v>65</v>
      </c>
      <c r="U17"/>
      <c r="V17"/>
      <c r="W17"/>
      <c r="X17"/>
      <c r="Y17"/>
      <c r="Z17"/>
      <c r="AA17"/>
      <c r="AB17"/>
      <c r="AC17"/>
      <c r="AD17"/>
    </row>
    <row r="18" spans="1:30" ht="15.75" thickBot="1" x14ac:dyDescent="0.3">
      <c r="D18" s="144"/>
      <c r="F18" s="58" t="s">
        <v>66</v>
      </c>
      <c r="G18" s="58"/>
      <c r="H18" s="58"/>
      <c r="I18" s="58"/>
      <c r="J18" s="58"/>
      <c r="U18"/>
      <c r="V18"/>
      <c r="W18"/>
      <c r="X18"/>
      <c r="Y18"/>
      <c r="Z18"/>
      <c r="AA18"/>
      <c r="AB18"/>
      <c r="AC18"/>
      <c r="AD18"/>
    </row>
    <row r="19" spans="1:30" ht="15.75" x14ac:dyDescent="0.25">
      <c r="F19" s="168">
        <v>1</v>
      </c>
      <c r="G19" s="168">
        <v>2</v>
      </c>
      <c r="H19" s="168">
        <v>3</v>
      </c>
      <c r="I19" s="169">
        <v>4</v>
      </c>
      <c r="J19" s="145">
        <v>5</v>
      </c>
      <c r="K19" s="145">
        <v>6</v>
      </c>
      <c r="L19" s="146">
        <v>7</v>
      </c>
      <c r="N19" s="168">
        <v>1</v>
      </c>
      <c r="O19" s="168">
        <v>2</v>
      </c>
      <c r="P19" s="168">
        <v>3</v>
      </c>
      <c r="Q19" s="170">
        <v>4</v>
      </c>
      <c r="R19" s="145">
        <v>5</v>
      </c>
      <c r="S19" s="145">
        <v>6</v>
      </c>
      <c r="T19" s="146">
        <v>7</v>
      </c>
      <c r="U19"/>
      <c r="V19"/>
      <c r="W19"/>
      <c r="X19"/>
      <c r="Y19"/>
      <c r="Z19"/>
      <c r="AA19"/>
      <c r="AB19"/>
      <c r="AC19"/>
      <c r="AD19"/>
    </row>
    <row r="20" spans="1:30" x14ac:dyDescent="0.25">
      <c r="A20" s="147" t="s">
        <v>67</v>
      </c>
      <c r="B20" s="147"/>
      <c r="D20" s="148" t="s">
        <v>68</v>
      </c>
      <c r="E20" s="149">
        <v>1</v>
      </c>
      <c r="F20" s="150"/>
      <c r="G20" s="150"/>
      <c r="H20" s="151"/>
      <c r="I20" s="155"/>
      <c r="J20" s="150"/>
      <c r="K20" s="150"/>
      <c r="L20" s="152"/>
      <c r="M20" s="153"/>
      <c r="N20" s="150"/>
      <c r="O20" s="150"/>
      <c r="P20" s="151"/>
      <c r="Q20" s="165"/>
      <c r="R20" s="151"/>
      <c r="S20" s="151"/>
      <c r="T20" s="152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</row>
    <row r="21" spans="1:30" x14ac:dyDescent="0.25">
      <c r="A21" t="s">
        <v>69</v>
      </c>
      <c r="E21" s="149">
        <v>2</v>
      </c>
      <c r="F21" s="150"/>
      <c r="G21" s="150"/>
      <c r="H21" s="151"/>
      <c r="I21" s="155"/>
      <c r="J21" s="150"/>
      <c r="K21" s="150"/>
      <c r="L21" s="152"/>
      <c r="M21" s="153"/>
      <c r="N21" s="150"/>
      <c r="O21" s="150"/>
      <c r="P21" s="151"/>
      <c r="Q21" s="165"/>
      <c r="R21" s="151"/>
      <c r="S21" s="151"/>
      <c r="T21" s="152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</row>
    <row r="22" spans="1:30" x14ac:dyDescent="0.25">
      <c r="A22" t="s">
        <v>70</v>
      </c>
      <c r="E22" s="149">
        <v>3</v>
      </c>
      <c r="F22" s="150"/>
      <c r="G22" s="150"/>
      <c r="H22" s="151"/>
      <c r="I22" s="155"/>
      <c r="J22" s="150"/>
      <c r="K22" s="150"/>
      <c r="L22" s="152"/>
      <c r="M22" s="153"/>
      <c r="N22" s="150"/>
      <c r="O22" s="150"/>
      <c r="P22" s="151"/>
      <c r="Q22" s="165"/>
      <c r="R22" s="151"/>
      <c r="S22" s="151"/>
      <c r="T22" s="152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</row>
    <row r="23" spans="1:30" x14ac:dyDescent="0.25">
      <c r="E23" s="149">
        <v>4</v>
      </c>
      <c r="F23" s="150"/>
      <c r="G23" s="150"/>
      <c r="H23" s="151"/>
      <c r="I23" s="155"/>
      <c r="J23" s="150"/>
      <c r="K23" s="150"/>
      <c r="L23" s="152"/>
      <c r="M23" s="153"/>
      <c r="N23" s="150"/>
      <c r="O23" s="150"/>
      <c r="P23" s="151"/>
      <c r="Q23" s="165"/>
      <c r="R23" s="151"/>
      <c r="S23" s="151"/>
      <c r="T23" s="152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</row>
    <row r="24" spans="1:30" x14ac:dyDescent="0.25">
      <c r="E24" s="149">
        <v>5</v>
      </c>
      <c r="F24" s="150"/>
      <c r="G24" s="150"/>
      <c r="H24" s="151"/>
      <c r="I24" s="155"/>
      <c r="J24" s="150"/>
      <c r="K24" s="150"/>
      <c r="L24" s="152"/>
      <c r="M24" s="153"/>
      <c r="N24" s="150"/>
      <c r="O24" s="150"/>
      <c r="P24" s="151"/>
      <c r="Q24" s="165"/>
      <c r="R24" s="151"/>
      <c r="S24" s="151"/>
      <c r="T24" s="152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</row>
    <row r="25" spans="1:30" x14ac:dyDescent="0.25">
      <c r="E25" s="149">
        <v>6</v>
      </c>
      <c r="F25" s="150"/>
      <c r="G25" s="150"/>
      <c r="H25" s="151"/>
      <c r="I25" s="155"/>
      <c r="J25" s="150"/>
      <c r="K25" s="150"/>
      <c r="L25" s="152"/>
      <c r="M25" s="153"/>
      <c r="N25" s="150"/>
      <c r="O25" s="150"/>
      <c r="P25" s="151"/>
      <c r="Q25" s="165"/>
      <c r="R25" s="151"/>
      <c r="S25" s="151"/>
      <c r="T25" s="152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</row>
    <row r="26" spans="1:30" x14ac:dyDescent="0.25">
      <c r="E26" s="149">
        <v>7</v>
      </c>
      <c r="F26" s="150"/>
      <c r="G26" s="150"/>
      <c r="H26" s="151"/>
      <c r="I26" s="155"/>
      <c r="J26" s="150"/>
      <c r="K26" s="150"/>
      <c r="L26" s="152"/>
      <c r="N26" s="150"/>
      <c r="O26" s="150"/>
      <c r="P26" s="151"/>
      <c r="Q26" s="165"/>
      <c r="R26" s="151"/>
      <c r="S26" s="151"/>
      <c r="T26" s="159"/>
    </row>
    <row r="27" spans="1:30" x14ac:dyDescent="0.25">
      <c r="E27" s="149">
        <v>8</v>
      </c>
      <c r="F27" s="150"/>
      <c r="G27" s="150"/>
      <c r="H27" s="151"/>
      <c r="I27" s="155"/>
      <c r="J27" s="150"/>
      <c r="K27" s="158"/>
      <c r="L27" s="159"/>
      <c r="N27" s="150"/>
      <c r="O27" s="150"/>
      <c r="P27" s="151"/>
      <c r="Q27" s="166"/>
      <c r="R27" s="163"/>
      <c r="S27" s="163"/>
      <c r="T27" s="159"/>
    </row>
    <row r="28" spans="1:30" x14ac:dyDescent="0.25">
      <c r="E28" s="149">
        <v>9</v>
      </c>
      <c r="F28" s="150"/>
      <c r="G28" s="150"/>
      <c r="H28" s="151"/>
      <c r="I28" s="155"/>
      <c r="J28" s="158"/>
      <c r="K28" s="158"/>
      <c r="L28" s="159"/>
      <c r="N28" s="150"/>
      <c r="O28" s="150"/>
      <c r="P28" s="151"/>
      <c r="Q28" s="166"/>
      <c r="R28" s="163"/>
      <c r="S28" s="163"/>
      <c r="T28" s="159"/>
    </row>
    <row r="29" spans="1:30" x14ac:dyDescent="0.25">
      <c r="E29" s="149">
        <v>10</v>
      </c>
      <c r="F29" s="150"/>
      <c r="G29" s="150"/>
      <c r="H29" s="151"/>
      <c r="I29" s="155"/>
      <c r="J29" s="158"/>
      <c r="K29" s="158"/>
      <c r="L29" s="159"/>
      <c r="N29" s="150"/>
      <c r="O29" s="150"/>
      <c r="P29" s="151"/>
      <c r="Q29" s="166"/>
      <c r="R29" s="163"/>
      <c r="S29" s="163"/>
      <c r="T29" s="159"/>
    </row>
    <row r="30" spans="1:30" x14ac:dyDescent="0.25">
      <c r="E30" s="149">
        <v>11</v>
      </c>
      <c r="F30" s="150"/>
      <c r="G30" s="150"/>
      <c r="H30" s="151"/>
      <c r="I30" s="155"/>
      <c r="J30" s="158"/>
      <c r="K30" s="158"/>
      <c r="L30" s="159"/>
      <c r="N30" s="150"/>
      <c r="O30" s="150"/>
      <c r="P30" s="151"/>
      <c r="Q30" s="166"/>
      <c r="R30" s="163"/>
      <c r="S30" s="163"/>
      <c r="T30" s="159"/>
    </row>
    <row r="31" spans="1:30" x14ac:dyDescent="0.25">
      <c r="E31" s="149">
        <v>12</v>
      </c>
      <c r="F31" s="150"/>
      <c r="G31" s="150"/>
      <c r="H31" s="151"/>
      <c r="I31" s="155"/>
      <c r="J31" s="158"/>
      <c r="K31" s="158"/>
      <c r="L31" s="159"/>
      <c r="N31" s="150"/>
      <c r="O31" s="150"/>
      <c r="P31" s="151"/>
      <c r="Q31" s="166"/>
      <c r="R31" s="163"/>
      <c r="S31" s="163"/>
      <c r="T31" s="159"/>
    </row>
    <row r="32" spans="1:30" ht="16.5" thickBot="1" x14ac:dyDescent="0.3">
      <c r="F32" s="168">
        <v>1</v>
      </c>
      <c r="G32" s="168">
        <v>2</v>
      </c>
      <c r="H32" s="168">
        <v>3</v>
      </c>
      <c r="I32" s="171">
        <v>4</v>
      </c>
      <c r="J32" s="161">
        <v>5</v>
      </c>
      <c r="K32" s="161">
        <v>6</v>
      </c>
      <c r="L32" s="162">
        <v>7</v>
      </c>
      <c r="N32" s="168">
        <v>1</v>
      </c>
      <c r="O32" s="168">
        <v>2</v>
      </c>
      <c r="P32" s="168">
        <v>3</v>
      </c>
      <c r="Q32" s="172">
        <v>4</v>
      </c>
      <c r="R32" s="161">
        <v>5</v>
      </c>
      <c r="S32" s="161">
        <v>6</v>
      </c>
      <c r="T32" s="162">
        <v>7</v>
      </c>
      <c r="U32"/>
    </row>
    <row r="33" spans="6:30" x14ac:dyDescent="0.25">
      <c r="F33" s="58" t="s">
        <v>66</v>
      </c>
      <c r="G33" s="58"/>
      <c r="H33" s="58"/>
      <c r="I33" s="58"/>
      <c r="J33" s="58"/>
      <c r="K33" s="58"/>
      <c r="L33" s="58"/>
      <c r="M33" s="58"/>
      <c r="N33" s="58"/>
      <c r="U33"/>
      <c r="V33"/>
      <c r="W33"/>
      <c r="X33"/>
      <c r="Y33"/>
      <c r="Z33"/>
      <c r="AA33"/>
      <c r="AB33"/>
      <c r="AC33"/>
      <c r="AD33"/>
    </row>
    <row r="34" spans="6:30" x14ac:dyDescent="0.25">
      <c r="F34" s="58" t="s">
        <v>64</v>
      </c>
      <c r="G34" s="58"/>
      <c r="H34" s="58"/>
      <c r="I34" s="58"/>
      <c r="J34" s="58"/>
      <c r="K34" s="58"/>
      <c r="L34" s="58"/>
      <c r="M34" s="58"/>
      <c r="N34" s="58" t="s">
        <v>65</v>
      </c>
      <c r="U34"/>
      <c r="V34"/>
      <c r="W34"/>
      <c r="X34"/>
      <c r="Y34"/>
      <c r="Z34"/>
      <c r="AA34"/>
      <c r="AB34"/>
      <c r="AC34"/>
      <c r="AD34"/>
    </row>
  </sheetData>
  <mergeCells count="4">
    <mergeCell ref="D8:D9"/>
    <mergeCell ref="C9:C10"/>
    <mergeCell ref="A14:B14"/>
    <mergeCell ref="F14:N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7" width="3.7109375" customWidth="1"/>
    <col min="8" max="12" width="3.7109375" style="157" customWidth="1"/>
    <col min="13" max="30" width="3.7109375" customWidth="1"/>
  </cols>
  <sheetData>
    <row r="1" spans="1:28" hidden="1" x14ac:dyDescent="0.25">
      <c r="A1" s="112" t="str">
        <f>B7</f>
        <v>meses</v>
      </c>
      <c r="B1" s="112" t="s">
        <v>54</v>
      </c>
      <c r="C1" s="112" t="s">
        <v>55</v>
      </c>
      <c r="D1" s="112" t="s">
        <v>56</v>
      </c>
      <c r="E1" s="112"/>
      <c r="F1" s="112"/>
      <c r="H1"/>
      <c r="I1"/>
      <c r="J1"/>
      <c r="K1"/>
      <c r="L1"/>
    </row>
    <row r="2" spans="1:28" hidden="1" x14ac:dyDescent="0.25">
      <c r="A2" s="112" t="s">
        <v>57</v>
      </c>
      <c r="B2" s="112" t="s">
        <v>58</v>
      </c>
      <c r="C2" s="112" t="s">
        <v>59</v>
      </c>
      <c r="D2" s="112" t="s">
        <v>60</v>
      </c>
      <c r="E2" s="112" t="str">
        <f>CONCATENATE(B2," ",B5," ",C2," ",B11," ",B7)</f>
        <v>puede representarse llegando los 9 pacientes, a los 12 meses</v>
      </c>
      <c r="F2" s="112"/>
      <c r="G2" s="113" t="str">
        <f>CONCATENATE(A2," ",E2,D2)</f>
        <v>NO puede representarse llegando los 9 pacientes, a los 12 meses, pues habría que recortar o ampliar los tiempos respectivos de uno o más pacientes "libres de evento" o "con evento"</v>
      </c>
      <c r="H2"/>
      <c r="I2"/>
      <c r="J2"/>
      <c r="K2"/>
      <c r="L2"/>
    </row>
    <row r="3" spans="1:28" hidden="1" x14ac:dyDescent="0.25">
      <c r="A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28" ht="23.25" customHeight="1" x14ac:dyDescent="0.25">
      <c r="A4" s="167" t="s">
        <v>73</v>
      </c>
      <c r="D4" s="114"/>
      <c r="E4" s="114"/>
      <c r="F4" s="114"/>
      <c r="G4" s="114"/>
      <c r="H4" s="1" t="s">
        <v>51</v>
      </c>
      <c r="I4" s="114"/>
      <c r="J4" s="114"/>
      <c r="K4" s="114"/>
      <c r="L4" s="114"/>
      <c r="M4" s="114"/>
      <c r="N4" s="114"/>
      <c r="O4" s="115"/>
    </row>
    <row r="5" spans="1:28" x14ac:dyDescent="0.25">
      <c r="A5" s="116" t="s">
        <v>61</v>
      </c>
      <c r="B5" s="117">
        <f>E5+D5+C5</f>
        <v>9</v>
      </c>
      <c r="C5" s="118">
        <v>7</v>
      </c>
      <c r="D5" s="119">
        <v>1</v>
      </c>
      <c r="E5" s="120">
        <v>1</v>
      </c>
      <c r="G5" s="114"/>
      <c r="H5" s="3" t="s">
        <v>50</v>
      </c>
      <c r="I5" s="114"/>
      <c r="J5" s="114"/>
      <c r="K5" s="114"/>
      <c r="L5" s="114"/>
      <c r="M5" s="114"/>
      <c r="N5" s="114"/>
      <c r="O5" s="114"/>
    </row>
    <row r="6" spans="1:28" ht="8.25" customHeight="1" x14ac:dyDescent="0.25">
      <c r="A6" s="114"/>
      <c r="C6" s="121"/>
      <c r="D6" s="122"/>
      <c r="E6" s="123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28" ht="38.25" x14ac:dyDescent="0.25">
      <c r="A7" s="2"/>
      <c r="B7" s="124" t="s">
        <v>1</v>
      </c>
      <c r="C7" s="125" t="str">
        <f>CONCATENATE(A1," ",B1," ",B5," ",C1)</f>
        <v>meses de los 9 del grupo Interv</v>
      </c>
      <c r="D7" s="125" t="str">
        <f>CONCATENATE(A1," ",B1," ",B5," ",D1)</f>
        <v>meses de los 9 del grupo Contr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28" ht="26.25" x14ac:dyDescent="0.25">
      <c r="A8" s="126" t="s">
        <v>19</v>
      </c>
      <c r="B8" s="127">
        <v>5.2127011744236622</v>
      </c>
      <c r="C8" s="128">
        <f>B8*B5</f>
        <v>46.914310569812962</v>
      </c>
      <c r="D8" s="191">
        <f>(B8+B9)*B5</f>
        <v>56.928229665071775</v>
      </c>
      <c r="E8" s="129"/>
      <c r="F8" s="129"/>
      <c r="G8" s="130"/>
      <c r="H8" s="114"/>
      <c r="I8" s="114"/>
      <c r="J8" s="114"/>
      <c r="K8" s="114"/>
      <c r="L8" s="114"/>
      <c r="M8" s="114"/>
      <c r="N8" s="114"/>
      <c r="O8" s="114"/>
    </row>
    <row r="9" spans="1:28" ht="26.25" x14ac:dyDescent="0.25">
      <c r="A9" s="131" t="s">
        <v>21</v>
      </c>
      <c r="B9" s="132">
        <v>1.1126576772509793</v>
      </c>
      <c r="C9" s="192">
        <f>(B10+B9)*B5</f>
        <v>61.085689430187038</v>
      </c>
      <c r="D9" s="191"/>
      <c r="E9" s="122"/>
      <c r="F9" s="133"/>
      <c r="G9" s="130"/>
      <c r="H9" s="114"/>
      <c r="I9" s="114"/>
      <c r="J9" s="114"/>
      <c r="K9" s="114"/>
      <c r="L9" s="114"/>
      <c r="M9" s="114"/>
      <c r="N9" s="114"/>
      <c r="O9" s="114"/>
    </row>
    <row r="10" spans="1:28" ht="26.25" x14ac:dyDescent="0.25">
      <c r="A10" s="134" t="s">
        <v>20</v>
      </c>
      <c r="B10" s="135">
        <v>5.6746411483253585</v>
      </c>
      <c r="C10" s="192"/>
      <c r="D10" s="136">
        <f>B10*B5</f>
        <v>51.071770334928225</v>
      </c>
      <c r="E10" s="121"/>
      <c r="F10" s="133"/>
      <c r="G10" s="137"/>
      <c r="H10" s="114"/>
      <c r="I10" s="114"/>
      <c r="J10" s="114"/>
      <c r="K10" s="114"/>
      <c r="L10" s="114"/>
      <c r="M10" s="114"/>
      <c r="N10" s="114"/>
      <c r="O10" s="114"/>
    </row>
    <row r="11" spans="1:28" x14ac:dyDescent="0.25">
      <c r="A11" s="5"/>
      <c r="B11" s="138">
        <v>12</v>
      </c>
      <c r="C11" s="139">
        <f>C8+C9</f>
        <v>108</v>
      </c>
      <c r="D11" s="139">
        <f>D8+D10</f>
        <v>108</v>
      </c>
      <c r="E11" s="140"/>
      <c r="F11" s="140"/>
      <c r="G11" s="140"/>
      <c r="H11" s="114"/>
      <c r="I11" s="114"/>
      <c r="J11" s="114"/>
      <c r="K11" s="114"/>
      <c r="L11" s="114"/>
      <c r="M11" s="114"/>
      <c r="N11" s="114"/>
      <c r="O11" s="114"/>
    </row>
    <row r="12" spans="1:28" ht="9" customHeight="1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1:28" x14ac:dyDescent="0.25">
      <c r="A13" s="114"/>
      <c r="B13" s="114"/>
      <c r="C13" s="111">
        <f>(E5+D5)*B11</f>
        <v>24</v>
      </c>
      <c r="D13" s="111">
        <f>E5*B11</f>
        <v>12</v>
      </c>
      <c r="E13" s="114"/>
      <c r="F13" s="141" t="s">
        <v>62</v>
      </c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28" ht="36" customHeight="1" x14ac:dyDescent="0.25">
      <c r="A14" s="193" t="s">
        <v>63</v>
      </c>
      <c r="B14" s="193"/>
      <c r="C14" s="142">
        <f>C9-C13</f>
        <v>37.085689430187038</v>
      </c>
      <c r="D14" s="142">
        <f>D10-D13</f>
        <v>39.071770334928225</v>
      </c>
      <c r="F14" s="194" t="str">
        <f>IF((AND(((B9+B10)/B11)&gt;((D5+E5)/B5),(B10/B11)&gt;(E5/B5))),E2,G2)</f>
        <v>puede representarse llegando los 9 pacientes, a los 12 meses</v>
      </c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6" spans="1:28" x14ac:dyDescent="0.25">
      <c r="F16" s="58" t="s">
        <v>64</v>
      </c>
      <c r="G16" s="58"/>
      <c r="H16" s="58"/>
      <c r="I16" s="58"/>
      <c r="J16" s="58"/>
      <c r="K16" s="58"/>
      <c r="P16" s="58" t="s">
        <v>65</v>
      </c>
    </row>
    <row r="17" spans="1:24" ht="15.75" thickBot="1" x14ac:dyDescent="0.3">
      <c r="D17" s="144"/>
      <c r="F17" s="58" t="s">
        <v>66</v>
      </c>
      <c r="H17"/>
      <c r="I17"/>
      <c r="J17"/>
      <c r="K17"/>
      <c r="L17"/>
    </row>
    <row r="18" spans="1:24" ht="15.75" x14ac:dyDescent="0.25">
      <c r="F18" s="168">
        <v>1</v>
      </c>
      <c r="G18" s="174">
        <v>2</v>
      </c>
      <c r="H18" s="145">
        <v>3</v>
      </c>
      <c r="I18" s="145">
        <v>4</v>
      </c>
      <c r="J18" s="145">
        <v>5</v>
      </c>
      <c r="K18" s="145">
        <v>6</v>
      </c>
      <c r="L18" s="145">
        <v>7</v>
      </c>
      <c r="M18" s="145">
        <v>8</v>
      </c>
      <c r="N18" s="146">
        <v>9</v>
      </c>
      <c r="P18" s="168">
        <v>1</v>
      </c>
      <c r="Q18" s="170">
        <v>2</v>
      </c>
      <c r="R18" s="145">
        <v>3</v>
      </c>
      <c r="S18" s="145">
        <v>4</v>
      </c>
      <c r="T18" s="145">
        <v>5</v>
      </c>
      <c r="U18" s="145">
        <v>6</v>
      </c>
      <c r="V18" s="145">
        <v>7</v>
      </c>
      <c r="W18" s="145">
        <v>8</v>
      </c>
      <c r="X18" s="146">
        <v>9</v>
      </c>
    </row>
    <row r="19" spans="1:24" x14ac:dyDescent="0.25">
      <c r="A19" s="147" t="s">
        <v>71</v>
      </c>
      <c r="B19" s="147"/>
      <c r="D19" s="148" t="s">
        <v>68</v>
      </c>
      <c r="E19" s="149">
        <v>1</v>
      </c>
      <c r="F19" s="151"/>
      <c r="G19" s="155"/>
      <c r="H19" s="150"/>
      <c r="I19" s="150"/>
      <c r="J19" s="150"/>
      <c r="K19" s="150"/>
      <c r="L19" s="150"/>
      <c r="M19" s="150"/>
      <c r="N19" s="152"/>
      <c r="P19" s="151"/>
      <c r="Q19" s="156"/>
      <c r="R19" s="150"/>
      <c r="S19" s="150"/>
      <c r="T19" s="150"/>
      <c r="U19" s="150"/>
      <c r="V19" s="150"/>
      <c r="W19" s="150"/>
      <c r="X19" s="152"/>
    </row>
    <row r="20" spans="1:24" x14ac:dyDescent="0.25">
      <c r="A20" t="s">
        <v>69</v>
      </c>
      <c r="E20" s="149">
        <v>2</v>
      </c>
      <c r="F20" s="151"/>
      <c r="G20" s="155"/>
      <c r="H20" s="150"/>
      <c r="I20" s="150"/>
      <c r="J20" s="150"/>
      <c r="K20" s="150"/>
      <c r="L20" s="150"/>
      <c r="M20" s="150"/>
      <c r="N20" s="152"/>
      <c r="P20" s="151"/>
      <c r="Q20" s="156"/>
      <c r="R20" s="150"/>
      <c r="S20" s="150"/>
      <c r="T20" s="150"/>
      <c r="U20" s="150"/>
      <c r="V20" s="150"/>
      <c r="W20" s="150"/>
      <c r="X20" s="152"/>
    </row>
    <row r="21" spans="1:24" x14ac:dyDescent="0.25">
      <c r="A21" t="s">
        <v>70</v>
      </c>
      <c r="E21" s="149">
        <v>3</v>
      </c>
      <c r="F21" s="151"/>
      <c r="G21" s="155"/>
      <c r="H21" s="150"/>
      <c r="I21" s="150"/>
      <c r="J21" s="150"/>
      <c r="K21" s="150"/>
      <c r="L21" s="150"/>
      <c r="M21" s="150"/>
      <c r="N21" s="152"/>
      <c r="P21" s="151"/>
      <c r="Q21" s="156"/>
      <c r="R21" s="150"/>
      <c r="S21" s="150"/>
      <c r="T21" s="150"/>
      <c r="U21" s="150"/>
      <c r="V21" s="150"/>
      <c r="W21" s="150"/>
      <c r="X21" s="152"/>
    </row>
    <row r="22" spans="1:24" x14ac:dyDescent="0.25">
      <c r="E22" s="149">
        <v>4</v>
      </c>
      <c r="F22" s="151"/>
      <c r="G22" s="155"/>
      <c r="H22" s="150"/>
      <c r="I22" s="150"/>
      <c r="J22" s="150"/>
      <c r="K22" s="150"/>
      <c r="L22" s="150"/>
      <c r="M22" s="150"/>
      <c r="N22" s="152"/>
      <c r="P22" s="151"/>
      <c r="Q22" s="156"/>
      <c r="R22" s="150"/>
      <c r="S22" s="150"/>
      <c r="T22" s="150"/>
      <c r="U22" s="150"/>
      <c r="V22" s="150"/>
      <c r="W22" s="150"/>
      <c r="X22" s="152"/>
    </row>
    <row r="23" spans="1:24" x14ac:dyDescent="0.25">
      <c r="E23" s="149">
        <v>5</v>
      </c>
      <c r="F23" s="151"/>
      <c r="G23" s="155"/>
      <c r="H23" s="150"/>
      <c r="I23" s="150"/>
      <c r="J23" s="150"/>
      <c r="K23" s="150"/>
      <c r="L23" s="150"/>
      <c r="M23" s="150"/>
      <c r="N23" s="152"/>
      <c r="P23" s="151"/>
      <c r="Q23" s="156"/>
      <c r="R23" s="150"/>
      <c r="S23" s="150"/>
      <c r="T23" s="150"/>
      <c r="U23" s="150"/>
      <c r="V23" s="150"/>
      <c r="W23" s="150"/>
      <c r="X23" s="159"/>
    </row>
    <row r="24" spans="1:24" x14ac:dyDescent="0.25">
      <c r="E24" s="149">
        <v>6</v>
      </c>
      <c r="F24" s="151"/>
      <c r="G24" s="155"/>
      <c r="H24" s="150"/>
      <c r="I24" s="150"/>
      <c r="J24" s="158"/>
      <c r="K24" s="158"/>
      <c r="L24" s="158"/>
      <c r="M24" s="158"/>
      <c r="N24" s="159"/>
      <c r="P24" s="151"/>
      <c r="Q24" s="160"/>
      <c r="R24" s="158"/>
      <c r="S24" s="158"/>
      <c r="T24" s="158"/>
      <c r="U24" s="158"/>
      <c r="V24" s="158"/>
      <c r="W24" s="158"/>
      <c r="X24" s="159"/>
    </row>
    <row r="25" spans="1:24" x14ac:dyDescent="0.25">
      <c r="E25" s="149">
        <v>7</v>
      </c>
      <c r="F25" s="151"/>
      <c r="G25" s="155"/>
      <c r="H25" s="158"/>
      <c r="I25" s="158"/>
      <c r="J25" s="158"/>
      <c r="K25" s="158"/>
      <c r="L25" s="158"/>
      <c r="M25" s="158"/>
      <c r="N25" s="159"/>
      <c r="P25" s="151"/>
      <c r="Q25" s="160"/>
      <c r="R25" s="158"/>
      <c r="S25" s="158"/>
      <c r="T25" s="158"/>
      <c r="U25" s="158"/>
      <c r="V25" s="158"/>
      <c r="W25" s="158"/>
      <c r="X25" s="159"/>
    </row>
    <row r="26" spans="1:24" x14ac:dyDescent="0.25">
      <c r="E26" s="149">
        <v>8</v>
      </c>
      <c r="F26" s="151"/>
      <c r="G26" s="155"/>
      <c r="H26" s="158"/>
      <c r="I26" s="158"/>
      <c r="J26" s="158"/>
      <c r="K26" s="158"/>
      <c r="L26" s="158"/>
      <c r="M26" s="158"/>
      <c r="N26" s="159"/>
      <c r="P26" s="151"/>
      <c r="Q26" s="160"/>
      <c r="R26" s="158"/>
      <c r="S26" s="158"/>
      <c r="T26" s="158"/>
      <c r="U26" s="158"/>
      <c r="V26" s="158"/>
      <c r="W26" s="158"/>
      <c r="X26" s="159"/>
    </row>
    <row r="27" spans="1:24" x14ac:dyDescent="0.25">
      <c r="E27" s="149">
        <v>9</v>
      </c>
      <c r="F27" s="151"/>
      <c r="G27" s="155"/>
      <c r="H27" s="158"/>
      <c r="I27" s="158"/>
      <c r="J27" s="158"/>
      <c r="K27" s="158"/>
      <c r="L27" s="158"/>
      <c r="M27" s="158"/>
      <c r="N27" s="159"/>
      <c r="P27" s="151"/>
      <c r="Q27" s="160"/>
      <c r="R27" s="158"/>
      <c r="S27" s="158"/>
      <c r="T27" s="158"/>
      <c r="U27" s="158"/>
      <c r="V27" s="158"/>
      <c r="W27" s="158"/>
      <c r="X27" s="159"/>
    </row>
    <row r="28" spans="1:24" x14ac:dyDescent="0.25">
      <c r="E28" s="149">
        <v>10</v>
      </c>
      <c r="F28" s="151"/>
      <c r="G28" s="155"/>
      <c r="H28" s="158"/>
      <c r="I28" s="158"/>
      <c r="J28" s="158"/>
      <c r="K28" s="158"/>
      <c r="L28" s="158"/>
      <c r="M28" s="158"/>
      <c r="N28" s="159"/>
      <c r="P28" s="151"/>
      <c r="Q28" s="160"/>
      <c r="R28" s="158"/>
      <c r="S28" s="158"/>
      <c r="T28" s="158"/>
      <c r="U28" s="158"/>
      <c r="V28" s="158"/>
      <c r="W28" s="158"/>
      <c r="X28" s="159"/>
    </row>
    <row r="29" spans="1:24" x14ac:dyDescent="0.25">
      <c r="E29" s="149">
        <v>11</v>
      </c>
      <c r="F29" s="151"/>
      <c r="G29" s="155"/>
      <c r="H29" s="158"/>
      <c r="I29" s="158"/>
      <c r="J29" s="158"/>
      <c r="K29" s="158"/>
      <c r="L29" s="158"/>
      <c r="M29" s="158"/>
      <c r="N29" s="159"/>
      <c r="P29" s="151"/>
      <c r="Q29" s="160"/>
      <c r="R29" s="158"/>
      <c r="S29" s="158"/>
      <c r="T29" s="158"/>
      <c r="U29" s="158"/>
      <c r="V29" s="158"/>
      <c r="W29" s="158"/>
      <c r="X29" s="159"/>
    </row>
    <row r="30" spans="1:24" x14ac:dyDescent="0.25">
      <c r="E30" s="149">
        <v>12</v>
      </c>
      <c r="F30" s="151"/>
      <c r="G30" s="155"/>
      <c r="H30" s="158"/>
      <c r="I30" s="158"/>
      <c r="J30" s="158"/>
      <c r="K30" s="158"/>
      <c r="L30" s="158"/>
      <c r="M30" s="158"/>
      <c r="N30" s="159"/>
      <c r="P30" s="151"/>
      <c r="Q30" s="160"/>
      <c r="R30" s="158"/>
      <c r="S30" s="158"/>
      <c r="T30" s="158"/>
      <c r="U30" s="158"/>
      <c r="V30" s="158"/>
      <c r="W30" s="158"/>
      <c r="X30" s="159"/>
    </row>
    <row r="31" spans="1:24" ht="16.5" thickBot="1" x14ac:dyDescent="0.3">
      <c r="F31" s="168">
        <v>1</v>
      </c>
      <c r="G31" s="173">
        <v>2</v>
      </c>
      <c r="H31" s="161">
        <v>3</v>
      </c>
      <c r="I31" s="161">
        <v>4</v>
      </c>
      <c r="J31" s="161">
        <v>5</v>
      </c>
      <c r="K31" s="161">
        <v>6</v>
      </c>
      <c r="L31" s="161">
        <v>7</v>
      </c>
      <c r="M31" s="161">
        <v>8</v>
      </c>
      <c r="N31" s="162">
        <v>9</v>
      </c>
      <c r="P31" s="168">
        <v>1</v>
      </c>
      <c r="Q31" s="172">
        <v>2</v>
      </c>
      <c r="R31" s="161">
        <v>3</v>
      </c>
      <c r="S31" s="161">
        <v>4</v>
      </c>
      <c r="T31" s="161">
        <v>5</v>
      </c>
      <c r="U31" s="161">
        <v>6</v>
      </c>
      <c r="V31" s="161">
        <v>7</v>
      </c>
      <c r="W31" s="161">
        <v>8</v>
      </c>
      <c r="X31" s="162">
        <v>9</v>
      </c>
    </row>
    <row r="32" spans="1:24" x14ac:dyDescent="0.25">
      <c r="F32" s="58" t="s">
        <v>66</v>
      </c>
      <c r="G32" s="58"/>
      <c r="H32" s="58"/>
      <c r="I32" s="58"/>
      <c r="J32" s="58"/>
      <c r="K32" s="58"/>
      <c r="P32" s="58"/>
    </row>
    <row r="33" spans="6:16" x14ac:dyDescent="0.25">
      <c r="F33" s="58" t="s">
        <v>64</v>
      </c>
      <c r="G33" s="58"/>
      <c r="H33" s="58"/>
      <c r="I33" s="58"/>
      <c r="J33" s="58"/>
      <c r="K33" s="58"/>
      <c r="P33" s="58" t="s">
        <v>65</v>
      </c>
    </row>
  </sheetData>
  <mergeCells count="4">
    <mergeCell ref="D8:D9"/>
    <mergeCell ref="C9:C10"/>
    <mergeCell ref="A14:B14"/>
    <mergeCell ref="F14:A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PtS</vt:lpstr>
      <vt:lpstr>PtSLEv</vt:lpstr>
      <vt:lpstr>3 t biográf</vt:lpstr>
      <vt:lpstr>PtS x Rg1</vt:lpstr>
      <vt:lpstr>PtSLEv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2020-03-21T18:46:43Z</dcterms:modified>
</cp:coreProperties>
</file>