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200418-Galo\0-Datos\010-Temas publc\20151006-EMPA REG\"/>
    </mc:Choice>
  </mc:AlternateContent>
  <bookViews>
    <workbookView xWindow="0" yWindow="0" windowWidth="20490" windowHeight="7545"/>
  </bookViews>
  <sheets>
    <sheet name="PtS" sheetId="2" r:id="rId1"/>
    <sheet name="PtSLEv, MortCV" sheetId="3" r:id="rId2"/>
    <sheet name="Mort x Rg1" sheetId="4" r:id="rId3"/>
    <sheet name="MortCV x Rg1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F16" i="3"/>
  <c r="J16" i="3" l="1"/>
  <c r="I16" i="3"/>
  <c r="J15" i="3"/>
  <c r="I15" i="3"/>
  <c r="I13" i="3"/>
  <c r="F13" i="3"/>
  <c r="D13" i="3"/>
  <c r="I12" i="3"/>
  <c r="F12" i="3"/>
  <c r="G15" i="3" s="1"/>
  <c r="D12" i="3"/>
  <c r="I11" i="3"/>
  <c r="F11" i="3"/>
  <c r="D11" i="3"/>
  <c r="I8" i="3"/>
  <c r="H8" i="3"/>
  <c r="E11" i="3" s="1"/>
  <c r="H11" i="3" s="1"/>
  <c r="J16" i="2"/>
  <c r="I16" i="2"/>
  <c r="J15" i="2"/>
  <c r="I15" i="2"/>
  <c r="I13" i="2"/>
  <c r="F13" i="2"/>
  <c r="D13" i="2"/>
  <c r="I12" i="2"/>
  <c r="F12" i="2"/>
  <c r="G15" i="2" s="1"/>
  <c r="D12" i="2"/>
  <c r="I11" i="2"/>
  <c r="F11" i="2"/>
  <c r="D11" i="2"/>
  <c r="I8" i="2"/>
  <c r="H8" i="2"/>
  <c r="E11" i="2" s="1"/>
  <c r="E13" i="3" l="1"/>
  <c r="E12" i="3"/>
  <c r="H12" i="3" s="1"/>
  <c r="H11" i="2"/>
  <c r="E12" i="2"/>
  <c r="H12" i="2" s="1"/>
  <c r="E13" i="2"/>
  <c r="D13" i="5"/>
  <c r="C13" i="5"/>
  <c r="D10" i="5"/>
  <c r="B5" i="5"/>
  <c r="C9" i="5" s="1"/>
  <c r="E2" i="5"/>
  <c r="G2" i="5" s="1"/>
  <c r="A1" i="5"/>
  <c r="C7" i="5" s="1"/>
  <c r="D13" i="4"/>
  <c r="C13" i="4"/>
  <c r="B5" i="4"/>
  <c r="E2" i="4" s="1"/>
  <c r="G2" i="4" s="1"/>
  <c r="A1" i="4"/>
  <c r="C14" i="5" l="1"/>
  <c r="D14" i="5"/>
  <c r="D10" i="4"/>
  <c r="D14" i="4" s="1"/>
  <c r="H13" i="3"/>
  <c r="F15" i="3"/>
  <c r="H13" i="2"/>
  <c r="F15" i="2"/>
  <c r="F14" i="5"/>
  <c r="D7" i="5"/>
  <c r="C8" i="5"/>
  <c r="C11" i="5" s="1"/>
  <c r="D8" i="5"/>
  <c r="D11" i="5" s="1"/>
  <c r="C7" i="4"/>
  <c r="F14" i="4"/>
  <c r="D7" i="4"/>
  <c r="C8" i="4"/>
  <c r="D8" i="4"/>
  <c r="D11" i="4" s="1"/>
  <c r="C9" i="4"/>
  <c r="C14" i="4" s="1"/>
  <c r="A23" i="2"/>
  <c r="A23" i="3"/>
  <c r="C11" i="4" l="1"/>
  <c r="L2" i="2"/>
  <c r="H26" i="2" l="1"/>
  <c r="A21" i="3" l="1"/>
  <c r="A21" i="2"/>
  <c r="F21" i="3" l="1"/>
  <c r="C19" i="3"/>
  <c r="B19" i="3"/>
  <c r="D21" i="3"/>
  <c r="H26" i="3"/>
  <c r="B21" i="3" l="1"/>
  <c r="C21" i="3"/>
  <c r="F21" i="2"/>
  <c r="B21" i="2"/>
  <c r="C19" i="2"/>
  <c r="B19" i="2"/>
  <c r="D21" i="2"/>
  <c r="H29" i="3" l="1"/>
  <c r="K29" i="3" s="1"/>
  <c r="B23" i="3"/>
  <c r="H27" i="3" s="1"/>
  <c r="K27" i="3" s="1"/>
  <c r="C23" i="3"/>
  <c r="C21" i="2"/>
  <c r="H29" i="2" l="1"/>
  <c r="K29" i="2" s="1"/>
  <c r="D23" i="3"/>
  <c r="H28" i="3"/>
  <c r="K28" i="3" s="1"/>
  <c r="F23" i="3"/>
  <c r="H30" i="3" l="1"/>
  <c r="K30" i="3" s="1"/>
  <c r="B23" i="2"/>
  <c r="H27" i="2" s="1"/>
  <c r="K27" i="2" s="1"/>
  <c r="C23" i="2"/>
  <c r="H28" i="2" s="1"/>
  <c r="K28" i="2" s="1"/>
  <c r="I28" i="3" l="1"/>
  <c r="I27" i="3"/>
  <c r="I29" i="3"/>
  <c r="D23" i="2"/>
  <c r="F23" i="2"/>
  <c r="H30" i="2" l="1"/>
  <c r="K30" i="2" s="1"/>
  <c r="I27" i="2" l="1"/>
  <c r="I28" i="2"/>
  <c r="I29" i="2"/>
</calcChain>
</file>

<file path=xl/sharedStrings.xml><?xml version="1.0" encoding="utf-8"?>
<sst xmlns="http://schemas.openxmlformats.org/spreadsheetml/2006/main" count="118" uniqueCount="48">
  <si>
    <t>Supervivencia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</si>
  <si>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</si>
  <si>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</si>
  <si>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</si>
  <si>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</si>
  <si>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</si>
  <si>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Dif Medias = PtSLEv,</t>
  </si>
  <si>
    <t>El área de referencia representa</t>
  </si>
  <si>
    <t>Área de referencia</t>
  </si>
  <si>
    <t>En un área de: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</si>
  <si>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de Supervivencia Libre de Evento"(tSLEv) por las áreas bajo las curvas</t>
    </r>
  </si>
  <si>
    <t>años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</si>
  <si>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</si>
  <si>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</si>
  <si>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</si>
  <si>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</si>
  <si>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</si>
  <si>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</si>
  <si>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</si>
  <si>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</si>
  <si>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</si>
  <si>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</si>
  <si>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</si>
  <si>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</si>
  <si>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</si>
  <si>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</si>
  <si>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</si>
  <si>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</si>
  <si>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</si>
  <si>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Gráfico PtSLEv x Rg 1</t>
  </si>
  <si>
    <t>NNT</t>
  </si>
  <si>
    <t>PtS por la intervención</t>
  </si>
  <si>
    <t>tS sin la intervención</t>
  </si>
  <si>
    <t xml:space="preserve">NOTA: </t>
  </si>
  <si>
    <t>Distribuir cuadros verdes tras todos los supervivientes al evento</t>
  </si>
  <si>
    <t>Placebo</t>
  </si>
  <si>
    <t>Años</t>
  </si>
  <si>
    <t>Personas</t>
  </si>
  <si>
    <t>Mortalidad CV</t>
  </si>
  <si>
    <t>Gráfico PtS x Rg 1</t>
  </si>
  <si>
    <t>Mortalidad cualquier causa</t>
  </si>
  <si>
    <t>20150917-ECA EMPA-REG 2,9y, tto PS+DM2+[empa vs plac], -Mort yCV. Zinman</t>
  </si>
  <si>
    <t xml:space="preserve">Zinman B, Wanner C, Lachin JM, Fitchett D, Bluhmki E, Hantel S, Mattheus M, Devins T, Johansen OE, Woerle HJ, Broedl UC, Inzucchi SE; EMPA-REG OUTCOME Investigators. Empagliflozin, Cardiovascular Outcomes, and Mortality in Type 2 Diabetes.. N Engl J Med. 2015 Nov 26;373(22):2117-28. </t>
  </si>
  <si>
    <t>Mortalidad</t>
  </si>
  <si>
    <t>Empaglifozina, n= 4687</t>
  </si>
  <si>
    <t>Placebo, n= 2333</t>
  </si>
  <si>
    <t>Emplaglifozina</t>
  </si>
  <si>
    <t>Empaglifozina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</si>
</sst>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  <font>
      <sz val="10"/>
      <color rgb="FFFF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Border="1" applyAlignment="1">
      <alignment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3" fillId="0" borderId="0" xfId="0" applyNumberFormat="1" applyFont="1"/>
    <xf numFmtId="166" fontId="14" fillId="0" borderId="0" xfId="2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/>
    <xf numFmtId="166" fontId="16" fillId="0" borderId="0" xfId="2" applyNumberFormat="1" applyFont="1" applyAlignment="1">
      <alignment horizontal="center"/>
    </xf>
    <xf numFmtId="167" fontId="3" fillId="3" borderId="5" xfId="0" applyNumberFormat="1" applyFont="1" applyFill="1" applyBorder="1"/>
    <xf numFmtId="3" fontId="11" fillId="0" borderId="0" xfId="0" applyNumberFormat="1" applyFont="1"/>
    <xf numFmtId="3" fontId="13" fillId="0" borderId="0" xfId="0" applyNumberFormat="1" applyFont="1"/>
    <xf numFmtId="3" fontId="15" fillId="0" borderId="0" xfId="0" applyNumberFormat="1" applyFont="1"/>
    <xf numFmtId="3" fontId="5" fillId="0" borderId="7" xfId="0" applyNumberFormat="1" applyFont="1" applyBorder="1"/>
    <xf numFmtId="1" fontId="5" fillId="0" borderId="7" xfId="0" applyNumberFormat="1" applyFont="1" applyBorder="1"/>
    <xf numFmtId="1" fontId="11" fillId="0" borderId="0" xfId="0" applyNumberFormat="1" applyFont="1"/>
    <xf numFmtId="1" fontId="13" fillId="0" borderId="0" xfId="0" applyNumberFormat="1" applyFont="1"/>
    <xf numFmtId="1" fontId="15" fillId="0" borderId="0" xfId="0" applyNumberFormat="1" applyFont="1"/>
    <xf numFmtId="0" fontId="3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/>
    <xf numFmtId="166" fontId="19" fillId="0" borderId="0" xfId="2" applyNumberFormat="1" applyFont="1" applyAlignment="1">
      <alignment horizontal="left" vertical="center"/>
    </xf>
    <xf numFmtId="0" fontId="19" fillId="0" borderId="0" xfId="0" applyFont="1"/>
    <xf numFmtId="49" fontId="19" fillId="0" borderId="0" xfId="0" applyNumberFormat="1" applyFont="1"/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horizontal="right"/>
    </xf>
    <xf numFmtId="1" fontId="19" fillId="3" borderId="0" xfId="0" applyNumberFormat="1" applyFont="1" applyFill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9" fontId="16" fillId="0" borderId="0" xfId="2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19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0" fontId="21" fillId="0" borderId="7" xfId="0" applyFont="1" applyBorder="1" applyAlignment="1">
      <alignment horizontal="right" wrapText="1"/>
    </xf>
    <xf numFmtId="2" fontId="21" fillId="2" borderId="7" xfId="0" applyNumberFormat="1" applyFont="1" applyFill="1" applyBorder="1" applyAlignment="1">
      <alignment vertical="center"/>
    </xf>
    <xf numFmtId="166" fontId="16" fillId="0" borderId="0" xfId="2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right" wrapText="1"/>
    </xf>
    <xf numFmtId="2" fontId="15" fillId="2" borderId="7" xfId="0" applyNumberFormat="1" applyFont="1" applyFill="1" applyBorder="1" applyAlignment="1">
      <alignment vertical="center"/>
    </xf>
    <xf numFmtId="1" fontId="15" fillId="0" borderId="7" xfId="0" applyNumberFormat="1" applyFont="1" applyBorder="1" applyAlignment="1">
      <alignment vertical="center"/>
    </xf>
    <xf numFmtId="166" fontId="16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3" fillId="0" borderId="7" xfId="0" applyNumberFormat="1" applyFont="1" applyBorder="1" applyAlignment="1">
      <alignment horizontal="right" vertical="center"/>
    </xf>
    <xf numFmtId="9" fontId="19" fillId="0" borderId="0" xfId="0" applyNumberFormat="1" applyFont="1"/>
    <xf numFmtId="0" fontId="19" fillId="0" borderId="0" xfId="0" applyFont="1" applyAlignment="1">
      <alignment horizontal="left" vertical="top"/>
    </xf>
    <xf numFmtId="164" fontId="15" fillId="3" borderId="7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18" xfId="0" applyBorder="1"/>
    <xf numFmtId="0" fontId="18" fillId="0" borderId="0" xfId="0" applyFont="1" applyBorder="1" applyAlignment="1">
      <alignment horizontal="left"/>
    </xf>
    <xf numFmtId="0" fontId="0" fillId="0" borderId="0" xfId="0" applyFill="1" applyBorder="1"/>
    <xf numFmtId="0" fontId="17" fillId="0" borderId="20" xfId="0" applyFont="1" applyBorder="1" applyAlignment="1">
      <alignment horizontal="center" vertical="center"/>
    </xf>
    <xf numFmtId="0" fontId="0" fillId="5" borderId="7" xfId="0" applyFill="1" applyBorder="1"/>
    <xf numFmtId="0" fontId="0" fillId="6" borderId="7" xfId="0" applyFill="1" applyBorder="1"/>
    <xf numFmtId="0" fontId="17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7" borderId="23" xfId="0" applyFill="1" applyBorder="1"/>
    <xf numFmtId="0" fontId="0" fillId="5" borderId="23" xfId="0" applyFill="1" applyBorder="1"/>
    <xf numFmtId="0" fontId="0" fillId="6" borderId="23" xfId="0" applyFill="1" applyBorder="1"/>
    <xf numFmtId="0" fontId="25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5" borderId="10" xfId="0" applyFill="1" applyBorder="1"/>
    <xf numFmtId="0" fontId="0" fillId="0" borderId="0" xfId="0" applyFill="1"/>
    <xf numFmtId="0" fontId="0" fillId="0" borderId="7" xfId="0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3" xfId="0" applyBorder="1"/>
    <xf numFmtId="0" fontId="0" fillId="0" borderId="10" xfId="0" applyBorder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3" fillId="2" borderId="0" xfId="0" applyFont="1" applyFill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669900"/>
      <color rgb="FF008000"/>
      <color rgb="FF009900"/>
      <color rgb="FFCCFF33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</a:t>
            </a:r>
          </a:p>
        </c:rich>
      </c:tx>
      <c:layout>
        <c:manualLayout>
          <c:xMode val="edge"/>
          <c:yMode val="edge"/>
          <c:x val="0.18988361919876295"/>
          <c:y val="6.006006006006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7.553418803418803E-2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3.1196581196581197E-2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PtS!$H$29</c:f>
              <c:numCache>
                <c:formatCode>0.00</c:formatCode>
                <c:ptCount val="1"/>
                <c:pt idx="0">
                  <c:v>2.8932692307692309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MortCV'!$G$27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MortCV'!$H$27</c:f>
              <c:numCache>
                <c:formatCode>0.00</c:formatCode>
                <c:ptCount val="1"/>
                <c:pt idx="0">
                  <c:v>4.4954461575093758E-2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'PtSLEv, MortCV'!$G$28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MortCV'!$H$28</c:f>
              <c:numCache>
                <c:formatCode>0.00</c:formatCode>
                <c:ptCount val="1"/>
                <c:pt idx="0">
                  <c:v>3.2819810703018031E-2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'PtSLEv, MortCV'!$G$29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MortCV'!$H$26</c:f>
              <c:strCache>
                <c:ptCount val="1"/>
                <c:pt idx="0">
                  <c:v>años</c:v>
                </c:pt>
              </c:strCache>
            </c:strRef>
          </c:cat>
          <c:val>
            <c:numRef>
              <c:f>'PtSLEv, MortCV'!$H$29</c:f>
              <c:numCache>
                <c:formatCode>0.00</c:formatCode>
                <c:ptCount val="1"/>
                <c:pt idx="0">
                  <c:v>2.9222257277218882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423272</xdr:colOff>
      <xdr:row>51</xdr:row>
      <xdr:rowOff>147755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57825"/>
          <a:ext cx="4176122" cy="3548180"/>
        </a:xfrm>
        <a:prstGeom prst="rect">
          <a:avLst/>
        </a:prstGeom>
      </xdr:spPr>
    </xdr:pic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78633" y="1387186"/>
          <a:ext cx="240722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10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78633" y="1387186"/>
          <a:ext cx="240722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123825</xdr:colOff>
      <xdr:row>31</xdr:row>
      <xdr:rowOff>38746</xdr:rowOff>
    </xdr:from>
    <xdr:to>
      <xdr:col>10</xdr:col>
      <xdr:colOff>104775</xdr:colOff>
      <xdr:row>50</xdr:row>
      <xdr:rowOff>38745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28</xdr:row>
      <xdr:rowOff>28575</xdr:rowOff>
    </xdr:from>
    <xdr:to>
      <xdr:col>3</xdr:col>
      <xdr:colOff>913649</xdr:colOff>
      <xdr:row>45</xdr:row>
      <xdr:rowOff>13191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5229225"/>
          <a:ext cx="4523624" cy="2737341"/>
        </a:xfrm>
        <a:prstGeom prst="rect">
          <a:avLst/>
        </a:prstGeom>
      </xdr:spPr>
    </xdr:pic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850083" y="1482436"/>
          <a:ext cx="2407226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8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878658" y="1539586"/>
          <a:ext cx="25120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101054</xdr:rowOff>
    </xdr:from>
    <xdr:to>
      <xdr:col>7</xdr:col>
      <xdr:colOff>0</xdr:colOff>
      <xdr:row>19</xdr:row>
      <xdr:rowOff>106499</xdr:rowOff>
    </xdr:to>
    <xdr:cxnSp macro="">
      <xdr:nvCxnSpPr>
        <xdr:cNvPr id="44" name="Conector recto de flecha 43"/>
        <xdr:cNvCxnSpPr/>
      </xdr:nvCxnSpPr>
      <xdr:spPr>
        <a:xfrm flipV="1">
          <a:off x="3346174" y="4192663"/>
          <a:ext cx="496956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0</xdr:colOff>
      <xdr:row>19</xdr:row>
      <xdr:rowOff>109338</xdr:rowOff>
    </xdr:from>
    <xdr:to>
      <xdr:col>10</xdr:col>
      <xdr:colOff>248478</xdr:colOff>
      <xdr:row>19</xdr:row>
      <xdr:rowOff>114783</xdr:rowOff>
    </xdr:to>
    <xdr:cxnSp macro="">
      <xdr:nvCxnSpPr>
        <xdr:cNvPr id="46" name="Conector recto de flecha 45"/>
        <xdr:cNvCxnSpPr/>
      </xdr:nvCxnSpPr>
      <xdr:spPr>
        <a:xfrm flipV="1">
          <a:off x="4340087" y="4200947"/>
          <a:ext cx="496956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15</xdr:col>
      <xdr:colOff>190499</xdr:colOff>
      <xdr:row>5</xdr:row>
      <xdr:rowOff>40310</xdr:rowOff>
    </xdr:from>
    <xdr:to>
      <xdr:col>28</xdr:col>
      <xdr:colOff>559288</xdr:colOff>
      <xdr:row>21</xdr:row>
      <xdr:rowOff>46303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8108" y="537267"/>
          <a:ext cx="6680137" cy="3998210"/>
        </a:xfrm>
        <a:prstGeom prst="rect">
          <a:avLst/>
        </a:prstGeom>
      </xdr:spPr>
    </xdr:pic>
    <xdr:clientData/>
  </xdr:twoCellAnchor>
  <xdr:twoCellAnchor>
    <xdr:from>
      <xdr:col>5</xdr:col>
      <xdr:colOff>16565</xdr:colOff>
      <xdr:row>20</xdr:row>
      <xdr:rowOff>104838</xdr:rowOff>
    </xdr:from>
    <xdr:to>
      <xdr:col>8</xdr:col>
      <xdr:colOff>16565</xdr:colOff>
      <xdr:row>20</xdr:row>
      <xdr:rowOff>107674</xdr:rowOff>
    </xdr:to>
    <xdr:cxnSp macro="">
      <xdr:nvCxnSpPr>
        <xdr:cNvPr id="15" name="Conector recto de flecha 14"/>
        <xdr:cNvCxnSpPr/>
      </xdr:nvCxnSpPr>
      <xdr:spPr>
        <a:xfrm>
          <a:off x="3362739" y="4386947"/>
          <a:ext cx="745435" cy="2836"/>
        </a:xfrm>
        <a:prstGeom prst="straightConnector1">
          <a:avLst/>
        </a:prstGeom>
        <a:noFill/>
        <a:ln w="19050" cap="flat" cmpd="sng" algn="ctr">
          <a:solidFill>
            <a:srgbClr val="00B0F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76202</xdr:rowOff>
    </xdr:from>
    <xdr:to>
      <xdr:col>7</xdr:col>
      <xdr:colOff>5443</xdr:colOff>
      <xdr:row>18</xdr:row>
      <xdr:rowOff>81647</xdr:rowOff>
    </xdr:to>
    <xdr:cxnSp macro="">
      <xdr:nvCxnSpPr>
        <xdr:cNvPr id="7" name="Conector recto de flecha 6"/>
        <xdr:cNvCxnSpPr/>
      </xdr:nvCxnSpPr>
      <xdr:spPr>
        <a:xfrm flipV="1">
          <a:off x="3343275" y="3971927"/>
          <a:ext cx="500743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238125</xdr:colOff>
      <xdr:row>19</xdr:row>
      <xdr:rowOff>95252</xdr:rowOff>
    </xdr:from>
    <xdr:to>
      <xdr:col>10</xdr:col>
      <xdr:colOff>243568</xdr:colOff>
      <xdr:row>19</xdr:row>
      <xdr:rowOff>100697</xdr:rowOff>
    </xdr:to>
    <xdr:cxnSp macro="">
      <xdr:nvCxnSpPr>
        <xdr:cNvPr id="8" name="Conector recto de flecha 7"/>
        <xdr:cNvCxnSpPr/>
      </xdr:nvCxnSpPr>
      <xdr:spPr>
        <a:xfrm flipV="1">
          <a:off x="4324350" y="4191002"/>
          <a:ext cx="500743" cy="5445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13</xdr:colOff>
      <xdr:row>20</xdr:row>
      <xdr:rowOff>93661</xdr:rowOff>
    </xdr:from>
    <xdr:to>
      <xdr:col>8</xdr:col>
      <xdr:colOff>0</xdr:colOff>
      <xdr:row>20</xdr:row>
      <xdr:rowOff>98534</xdr:rowOff>
    </xdr:to>
    <xdr:cxnSp macro="">
      <xdr:nvCxnSpPr>
        <xdr:cNvPr id="12" name="Conector recto de flecha 11"/>
        <xdr:cNvCxnSpPr/>
      </xdr:nvCxnSpPr>
      <xdr:spPr>
        <a:xfrm>
          <a:off x="3343616" y="4751058"/>
          <a:ext cx="998470" cy="4873"/>
        </a:xfrm>
        <a:prstGeom prst="straightConnector1">
          <a:avLst/>
        </a:prstGeom>
        <a:noFill/>
        <a:ln w="19050" cap="flat" cmpd="sng" algn="ctr">
          <a:solidFill>
            <a:srgbClr val="00B0F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9</xdr:col>
      <xdr:colOff>0</xdr:colOff>
      <xdr:row>18</xdr:row>
      <xdr:rowOff>95250</xdr:rowOff>
    </xdr:from>
    <xdr:to>
      <xdr:col>10</xdr:col>
      <xdr:colOff>19050</xdr:colOff>
      <xdr:row>18</xdr:row>
      <xdr:rowOff>100229</xdr:rowOff>
    </xdr:to>
    <xdr:cxnSp macro="">
      <xdr:nvCxnSpPr>
        <xdr:cNvPr id="20" name="Conector recto de flecha 19"/>
        <xdr:cNvCxnSpPr/>
      </xdr:nvCxnSpPr>
      <xdr:spPr>
        <a:xfrm flipV="1">
          <a:off x="4333875" y="4000500"/>
          <a:ext cx="266700" cy="497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20</xdr:col>
      <xdr:colOff>76200</xdr:colOff>
      <xdr:row>5</xdr:row>
      <xdr:rowOff>85725</xdr:rowOff>
    </xdr:from>
    <xdr:to>
      <xdr:col>31</xdr:col>
      <xdr:colOff>148472</xdr:colOff>
      <xdr:row>23</xdr:row>
      <xdr:rowOff>148594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581025"/>
          <a:ext cx="7425572" cy="44443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0418-Galo/0-Datos/040-Metodol/00-Hojas%20c&#225;lc%20con%20ayuda/11-Regla%20del%201%20si%20el%20control%20es%20Placebo.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Inc acum"/>
      <sheetName val="desde HR"/>
      <sheetName val="desde RR"/>
    </sheetNames>
    <sheetDataSet>
      <sheetData sheetId="0"/>
      <sheetData sheetId="1">
        <row r="29">
          <cell r="E29">
            <v>35.49775067528288</v>
          </cell>
          <cell r="F29">
            <v>26.290411763768823</v>
          </cell>
          <cell r="G29">
            <v>63.493187748419146</v>
          </cell>
        </row>
        <row r="30">
          <cell r="E30">
            <v>1</v>
          </cell>
          <cell r="F30">
            <v>1</v>
          </cell>
          <cell r="G30">
            <v>1</v>
          </cell>
        </row>
        <row r="31">
          <cell r="E31">
            <v>2.2195248391794662</v>
          </cell>
          <cell r="F31">
            <v>1.3844506228009124</v>
          </cell>
          <cell r="G31">
            <v>4.7586154386130506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18.7109375" style="2" customWidth="1"/>
    <col min="6" max="6" width="14.140625" style="2" customWidth="1"/>
    <col min="7" max="7" width="12.85546875" style="2" customWidth="1"/>
    <col min="8" max="8" width="18.1406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2" ht="6.75" customHeight="1" thickBot="1" x14ac:dyDescent="0.25"/>
    <row r="2" spans="1:12" ht="16.5" thickBot="1" x14ac:dyDescent="0.25">
      <c r="A2" s="43" t="s">
        <v>19</v>
      </c>
      <c r="B2" s="28"/>
      <c r="C2" s="28"/>
      <c r="D2" s="28"/>
      <c r="E2" s="28"/>
      <c r="F2" s="28"/>
      <c r="G2" s="28"/>
      <c r="H2" s="28"/>
      <c r="I2" s="29"/>
      <c r="K2" s="2">
        <v>3.8</v>
      </c>
      <c r="L2" s="2">
        <f>K2*12</f>
        <v>45.599999999999994</v>
      </c>
    </row>
    <row r="3" spans="1:12" ht="5.25" customHeight="1" x14ac:dyDescent="0.2"/>
    <row r="4" spans="1:12" ht="15" x14ac:dyDescent="0.25">
      <c r="A4" s="1" t="s">
        <v>41</v>
      </c>
    </row>
    <row r="5" spans="1:12" ht="15" x14ac:dyDescent="0.25">
      <c r="A5" s="3" t="s">
        <v>42</v>
      </c>
    </row>
    <row r="6" spans="1:12" ht="25.5" x14ac:dyDescent="0.2">
      <c r="A6" s="154" t="s">
        <v>43</v>
      </c>
      <c r="B6" s="155" t="s">
        <v>16</v>
      </c>
      <c r="F6" s="55" t="s">
        <v>0</v>
      </c>
      <c r="G6" s="57" t="s">
        <v>11</v>
      </c>
    </row>
    <row r="7" spans="1:12" x14ac:dyDescent="0.2">
      <c r="A7" s="2">
        <v>1</v>
      </c>
      <c r="B7" s="4">
        <v>16848</v>
      </c>
      <c r="F7" s="56">
        <v>0.15</v>
      </c>
      <c r="G7" s="58">
        <v>3</v>
      </c>
    </row>
    <row r="8" spans="1:12" x14ac:dyDescent="0.2">
      <c r="A8" s="2">
        <v>2</v>
      </c>
      <c r="B8" s="4">
        <v>2828</v>
      </c>
      <c r="F8" s="30"/>
      <c r="G8" s="31" t="s">
        <v>7</v>
      </c>
      <c r="H8" s="48">
        <f>G7*F7</f>
        <v>0.44999999999999996</v>
      </c>
      <c r="I8" s="32" t="str">
        <f>G6</f>
        <v>años</v>
      </c>
    </row>
    <row r="9" spans="1:12" x14ac:dyDescent="0.2">
      <c r="A9" s="2">
        <v>3</v>
      </c>
      <c r="B9" s="4">
        <v>3996</v>
      </c>
    </row>
    <row r="10" spans="1:12" ht="38.25" x14ac:dyDescent="0.2">
      <c r="D10" s="54" t="s">
        <v>16</v>
      </c>
      <c r="E10" s="44" t="s">
        <v>17</v>
      </c>
      <c r="F10" s="7"/>
      <c r="G10" s="26"/>
      <c r="H10" s="46" t="s">
        <v>18</v>
      </c>
      <c r="I10" s="7"/>
    </row>
    <row r="11" spans="1:12" x14ac:dyDescent="0.2">
      <c r="C11" s="5" t="s">
        <v>8</v>
      </c>
      <c r="D11" s="6">
        <f>B7</f>
        <v>16848</v>
      </c>
      <c r="E11" s="49">
        <f>H8</f>
        <v>0.44999999999999996</v>
      </c>
      <c r="F11" s="7" t="str">
        <f>G6</f>
        <v>años</v>
      </c>
      <c r="H11" s="59">
        <f>G7-E11</f>
        <v>2.5499999999999998</v>
      </c>
      <c r="I11" s="6" t="str">
        <f>G6</f>
        <v>años</v>
      </c>
    </row>
    <row r="12" spans="1:12" x14ac:dyDescent="0.2">
      <c r="C12" s="45" t="s">
        <v>44</v>
      </c>
      <c r="D12" s="6">
        <f>B8</f>
        <v>2828</v>
      </c>
      <c r="E12" s="47">
        <f>D12*E11/D11</f>
        <v>7.553418803418803E-2</v>
      </c>
      <c r="F12" s="7" t="str">
        <f>G6</f>
        <v>años</v>
      </c>
      <c r="H12" s="9">
        <f>G7-E12</f>
        <v>2.924465811965812</v>
      </c>
      <c r="I12" s="6" t="str">
        <f>G6</f>
        <v>años</v>
      </c>
    </row>
    <row r="13" spans="1:12" x14ac:dyDescent="0.2">
      <c r="C13" s="45" t="s">
        <v>45</v>
      </c>
      <c r="D13" s="6">
        <f>B9</f>
        <v>3996</v>
      </c>
      <c r="E13" s="47">
        <f>D13*E11/D11</f>
        <v>0.10673076923076923</v>
      </c>
      <c r="F13" s="7" t="str">
        <f>G6</f>
        <v>años</v>
      </c>
      <c r="H13" s="9">
        <f>G7-E13</f>
        <v>2.8932692307692309</v>
      </c>
      <c r="I13" s="8" t="str">
        <f>G6</f>
        <v>años</v>
      </c>
    </row>
    <row r="14" spans="1:12" x14ac:dyDescent="0.2">
      <c r="I14" s="10"/>
    </row>
    <row r="15" spans="1:12" x14ac:dyDescent="0.2">
      <c r="E15" s="11" t="s">
        <v>1</v>
      </c>
      <c r="F15" s="50">
        <f>E13-E12</f>
        <v>3.1196581196581197E-2</v>
      </c>
      <c r="G15" s="12" t="str">
        <f>F12</f>
        <v>años</v>
      </c>
      <c r="H15" s="12" t="s">
        <v>2</v>
      </c>
      <c r="I15" s="51">
        <f>G7</f>
        <v>3</v>
      </c>
      <c r="J15" s="13" t="str">
        <f>G6</f>
        <v>años</v>
      </c>
    </row>
    <row r="16" spans="1:12" x14ac:dyDescent="0.2">
      <c r="E16" s="14"/>
      <c r="F16" s="72">
        <f>F15*362.25</f>
        <v>11.300961538461539</v>
      </c>
      <c r="G16" s="33" t="s">
        <v>3</v>
      </c>
      <c r="H16" s="15" t="s">
        <v>4</v>
      </c>
      <c r="I16" s="52">
        <f>G7</f>
        <v>3</v>
      </c>
      <c r="J16" s="16" t="str">
        <f>G6</f>
        <v>años</v>
      </c>
    </row>
    <row r="17" spans="1:11" ht="13.5" thickBot="1" x14ac:dyDescent="0.25"/>
    <row r="18" spans="1:11" ht="25.5" customHeight="1" thickBot="1" x14ac:dyDescent="0.25">
      <c r="A18" s="141" t="s">
        <v>10</v>
      </c>
      <c r="B18" s="142"/>
      <c r="C18" s="142"/>
      <c r="D18" s="142"/>
      <c r="E18" s="142"/>
      <c r="F18" s="143"/>
      <c r="I18" s="10"/>
    </row>
    <row r="19" spans="1:11" x14ac:dyDescent="0.2">
      <c r="A19" s="34"/>
      <c r="B19" s="24" t="str">
        <f>C12</f>
        <v>Empaglifozina, n= 4687</v>
      </c>
      <c r="C19" s="24" t="str">
        <f>C13</f>
        <v>Placebo, n= 2333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12</v>
      </c>
      <c r="C20" s="36" t="s">
        <v>12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3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ht="5.25" customHeight="1" x14ac:dyDescent="0.2">
      <c r="A22" s="39"/>
      <c r="B22" s="40"/>
      <c r="C22" s="40"/>
      <c r="D22" s="40"/>
      <c r="E22" s="41"/>
      <c r="F22" s="40"/>
    </row>
    <row r="23" spans="1:11" ht="17.25" customHeight="1" x14ac:dyDescent="0.2">
      <c r="A23" s="27" t="str">
        <f>A6</f>
        <v>Mortalidad</v>
      </c>
      <c r="B23" s="17">
        <f>E12</f>
        <v>7.553418803418803E-2</v>
      </c>
      <c r="C23" s="17">
        <f>E13</f>
        <v>0.10673076923076923</v>
      </c>
      <c r="D23" s="17">
        <f>F15</f>
        <v>3.1196581196581197E-2</v>
      </c>
      <c r="F23" s="18">
        <f>F16</f>
        <v>11.300961538461539</v>
      </c>
    </row>
    <row r="24" spans="1:11" ht="3.75" customHeight="1" x14ac:dyDescent="0.2">
      <c r="A24" s="19"/>
      <c r="B24" s="20"/>
      <c r="C24" s="20"/>
      <c r="D24" s="20"/>
      <c r="F24" s="21"/>
    </row>
    <row r="25" spans="1:11" x14ac:dyDescent="0.2">
      <c r="A25" s="144" t="s">
        <v>5</v>
      </c>
      <c r="B25" s="145"/>
      <c r="C25" s="145"/>
      <c r="D25" s="145"/>
      <c r="E25" s="145"/>
      <c r="F25" s="146"/>
    </row>
    <row r="26" spans="1:11" x14ac:dyDescent="0.2">
      <c r="H26" s="5" t="str">
        <f>F11</f>
        <v>años</v>
      </c>
      <c r="K26" s="5" t="s">
        <v>3</v>
      </c>
    </row>
    <row r="27" spans="1:11" x14ac:dyDescent="0.2">
      <c r="G27" s="61" t="s">
        <v>13</v>
      </c>
      <c r="H27" s="62">
        <f>B23</f>
        <v>7.553418803418803E-2</v>
      </c>
      <c r="I27" s="63">
        <f>H27/H30</f>
        <v>2.5178062678062677E-2</v>
      </c>
      <c r="K27" s="73">
        <f>H27*365.25</f>
        <v>27.588862179487176</v>
      </c>
    </row>
    <row r="28" spans="1:11" x14ac:dyDescent="0.2">
      <c r="F28" s="64"/>
      <c r="G28" s="65" t="s">
        <v>31</v>
      </c>
      <c r="H28" s="66">
        <f>C23-B23</f>
        <v>3.1196581196581197E-2</v>
      </c>
      <c r="I28" s="67">
        <f>H28/H30</f>
        <v>1.0398860398860399E-2</v>
      </c>
      <c r="K28" s="74">
        <f t="shared" ref="K28:K30" si="0">H28*365.25</f>
        <v>11.394551282051282</v>
      </c>
    </row>
    <row r="29" spans="1:11" x14ac:dyDescent="0.2">
      <c r="G29" s="69" t="s">
        <v>32</v>
      </c>
      <c r="H29" s="70">
        <f>H13</f>
        <v>2.8932692307692309</v>
      </c>
      <c r="I29" s="71">
        <f>H29/H30</f>
        <v>0.96442307692307694</v>
      </c>
      <c r="K29" s="75">
        <f t="shared" si="0"/>
        <v>1056.7665865384615</v>
      </c>
    </row>
    <row r="30" spans="1:11" x14ac:dyDescent="0.2">
      <c r="H30" s="53">
        <f>SUM(H27:H29)</f>
        <v>3</v>
      </c>
      <c r="K30" s="76">
        <f t="shared" si="0"/>
        <v>1095.75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.8554687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" customHeight="1" thickBot="1" x14ac:dyDescent="0.25"/>
    <row r="2" spans="1:10" ht="16.5" thickBot="1" x14ac:dyDescent="0.25">
      <c r="A2" s="43" t="s">
        <v>19</v>
      </c>
      <c r="B2" s="28"/>
      <c r="C2" s="28"/>
      <c r="D2" s="28"/>
      <c r="E2" s="28"/>
      <c r="F2" s="28"/>
      <c r="G2" s="28"/>
      <c r="H2" s="28"/>
      <c r="I2" s="29"/>
    </row>
    <row r="3" spans="1:10" ht="8.25" customHeight="1" x14ac:dyDescent="0.2"/>
    <row r="4" spans="1:10" ht="15" x14ac:dyDescent="0.25">
      <c r="A4" s="1" t="s">
        <v>41</v>
      </c>
    </row>
    <row r="5" spans="1:10" ht="15" x14ac:dyDescent="0.25">
      <c r="A5" s="3" t="s">
        <v>42</v>
      </c>
    </row>
    <row r="6" spans="1:10" ht="25.5" x14ac:dyDescent="0.2">
      <c r="A6" s="81" t="s">
        <v>38</v>
      </c>
      <c r="B6" s="155" t="s">
        <v>16</v>
      </c>
      <c r="C6" s="156"/>
      <c r="F6" s="55" t="s">
        <v>0</v>
      </c>
      <c r="G6" s="57" t="s">
        <v>11</v>
      </c>
    </row>
    <row r="7" spans="1:10" x14ac:dyDescent="0.2">
      <c r="A7" s="2">
        <v>1</v>
      </c>
      <c r="B7" s="4">
        <v>16799</v>
      </c>
      <c r="C7" s="7"/>
      <c r="F7" s="56">
        <v>0.09</v>
      </c>
      <c r="G7" s="157">
        <v>3</v>
      </c>
    </row>
    <row r="8" spans="1:10" x14ac:dyDescent="0.2">
      <c r="A8" s="2">
        <v>2</v>
      </c>
      <c r="B8" s="4">
        <v>2797</v>
      </c>
      <c r="C8" s="158"/>
      <c r="D8" s="158"/>
      <c r="F8" s="30"/>
      <c r="G8" s="31" t="s">
        <v>7</v>
      </c>
      <c r="H8" s="48">
        <f>G7*F7</f>
        <v>0.27</v>
      </c>
      <c r="I8" s="32" t="str">
        <f>G6</f>
        <v>años</v>
      </c>
    </row>
    <row r="9" spans="1:10" x14ac:dyDescent="0.2">
      <c r="A9" s="2">
        <v>3</v>
      </c>
      <c r="B9" s="4">
        <v>4839</v>
      </c>
      <c r="C9" s="158"/>
      <c r="D9" s="158"/>
    </row>
    <row r="10" spans="1:10" ht="38.25" x14ac:dyDescent="0.2">
      <c r="D10" s="54" t="s">
        <v>16</v>
      </c>
      <c r="E10" s="44" t="s">
        <v>17</v>
      </c>
      <c r="F10" s="7"/>
      <c r="G10" s="26"/>
      <c r="H10" s="44" t="s">
        <v>18</v>
      </c>
      <c r="I10" s="7"/>
    </row>
    <row r="11" spans="1:10" x14ac:dyDescent="0.2">
      <c r="C11" s="5" t="s">
        <v>8</v>
      </c>
      <c r="D11" s="6">
        <f>B7</f>
        <v>16799</v>
      </c>
      <c r="E11" s="49">
        <f>H8</f>
        <v>0.27</v>
      </c>
      <c r="F11" s="7" t="str">
        <f>G6</f>
        <v>años</v>
      </c>
      <c r="H11" s="59">
        <f>G7-E11</f>
        <v>2.73</v>
      </c>
      <c r="I11" s="6" t="str">
        <f>G6</f>
        <v>años</v>
      </c>
    </row>
    <row r="12" spans="1:10" x14ac:dyDescent="0.2">
      <c r="C12" s="45" t="s">
        <v>44</v>
      </c>
      <c r="D12" s="6">
        <f>B8</f>
        <v>2797</v>
      </c>
      <c r="E12" s="47">
        <f>D12*E11/D11</f>
        <v>4.4954461575093758E-2</v>
      </c>
      <c r="F12" s="7" t="str">
        <f>G6</f>
        <v>años</v>
      </c>
      <c r="H12" s="9">
        <f>G7-E12</f>
        <v>2.9550455384249061</v>
      </c>
      <c r="I12" s="6" t="str">
        <f>G6</f>
        <v>años</v>
      </c>
    </row>
    <row r="13" spans="1:10" x14ac:dyDescent="0.2">
      <c r="C13" s="45" t="s">
        <v>45</v>
      </c>
      <c r="D13" s="6">
        <f>B9</f>
        <v>4839</v>
      </c>
      <c r="E13" s="47">
        <f>D13*E11/D11</f>
        <v>7.7774272278111789E-2</v>
      </c>
      <c r="F13" s="7" t="str">
        <f>G6</f>
        <v>años</v>
      </c>
      <c r="H13" s="9">
        <f>G7-E13</f>
        <v>2.9222257277218882</v>
      </c>
      <c r="I13" s="8" t="str">
        <f>G6</f>
        <v>años</v>
      </c>
    </row>
    <row r="14" spans="1:10" x14ac:dyDescent="0.2">
      <c r="I14" s="10"/>
    </row>
    <row r="15" spans="1:10" x14ac:dyDescent="0.2">
      <c r="E15" s="11" t="s">
        <v>1</v>
      </c>
      <c r="F15" s="50">
        <f>E13-E12</f>
        <v>3.2819810703018031E-2</v>
      </c>
      <c r="G15" s="12" t="str">
        <f>F12</f>
        <v>años</v>
      </c>
      <c r="H15" s="12" t="s">
        <v>2</v>
      </c>
      <c r="I15" s="51">
        <f>G7</f>
        <v>3</v>
      </c>
      <c r="J15" s="13" t="str">
        <f>G6</f>
        <v>años</v>
      </c>
    </row>
    <row r="16" spans="1:10" x14ac:dyDescent="0.2">
      <c r="E16" s="14"/>
      <c r="F16" s="72">
        <f>F15*362.25</f>
        <v>11.888976427168281</v>
      </c>
      <c r="G16" s="33" t="s">
        <v>3</v>
      </c>
      <c r="H16" s="15" t="s">
        <v>4</v>
      </c>
      <c r="I16" s="52">
        <f>G7</f>
        <v>3</v>
      </c>
      <c r="J16" s="16" t="str">
        <f>G6</f>
        <v>años</v>
      </c>
    </row>
    <row r="17" spans="1:11" ht="13.5" thickBot="1" x14ac:dyDescent="0.25"/>
    <row r="18" spans="1:11" ht="21" customHeight="1" thickBot="1" x14ac:dyDescent="0.25">
      <c r="A18" s="141" t="s">
        <v>20</v>
      </c>
      <c r="B18" s="142"/>
      <c r="C18" s="142"/>
      <c r="D18" s="142"/>
      <c r="E18" s="142"/>
      <c r="F18" s="143"/>
      <c r="I18" s="10"/>
    </row>
    <row r="19" spans="1:11" x14ac:dyDescent="0.2">
      <c r="A19" s="34"/>
      <c r="B19" s="24" t="str">
        <f>C12</f>
        <v>Empaglifozina, n= 4687</v>
      </c>
      <c r="C19" s="24" t="str">
        <f>C13</f>
        <v>Placebo, n= 2333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5" t="s">
        <v>9</v>
      </c>
      <c r="B20" s="22" t="s">
        <v>12</v>
      </c>
      <c r="C20" s="36" t="s">
        <v>12</v>
      </c>
      <c r="D20" s="22" t="s">
        <v>6</v>
      </c>
      <c r="E20" s="23"/>
      <c r="F20" s="22" t="s">
        <v>6</v>
      </c>
      <c r="I20" s="10"/>
    </row>
    <row r="21" spans="1:11" x14ac:dyDescent="0.2">
      <c r="A21" s="37" t="str">
        <f>CONCATENATE(G7," ",G6)</f>
        <v>3 años</v>
      </c>
      <c r="B21" s="25" t="str">
        <f>F12</f>
        <v>años</v>
      </c>
      <c r="C21" s="38" t="str">
        <f>F12</f>
        <v>años</v>
      </c>
      <c r="D21" s="25" t="str">
        <f>G15</f>
        <v>años</v>
      </c>
      <c r="E21" s="26"/>
      <c r="F21" s="25" t="str">
        <f>G16</f>
        <v>días</v>
      </c>
    </row>
    <row r="22" spans="1:11" s="42" customFormat="1" x14ac:dyDescent="0.2">
      <c r="A22" s="39"/>
      <c r="B22" s="40"/>
      <c r="C22" s="40"/>
      <c r="D22" s="40"/>
      <c r="E22" s="41"/>
      <c r="F22" s="40"/>
    </row>
    <row r="23" spans="1:11" x14ac:dyDescent="0.2">
      <c r="A23" s="27" t="str">
        <f>A6</f>
        <v>Mortalidad CV</v>
      </c>
      <c r="B23" s="17">
        <f>E12</f>
        <v>4.4954461575093758E-2</v>
      </c>
      <c r="C23" s="17">
        <f>E13</f>
        <v>7.7774272278111789E-2</v>
      </c>
      <c r="D23" s="17">
        <f>C23-B23</f>
        <v>3.2819810703018031E-2</v>
      </c>
      <c r="F23" s="18">
        <f>F16</f>
        <v>11.888976427168281</v>
      </c>
    </row>
    <row r="24" spans="1:11" ht="8.25" customHeight="1" x14ac:dyDescent="0.2">
      <c r="A24" s="19"/>
      <c r="B24" s="20"/>
      <c r="C24" s="20"/>
      <c r="D24" s="20"/>
      <c r="F24" s="21"/>
    </row>
    <row r="25" spans="1:11" ht="18" customHeight="1" x14ac:dyDescent="0.2">
      <c r="A25" s="147" t="s">
        <v>21</v>
      </c>
      <c r="B25" s="148"/>
      <c r="C25" s="148"/>
      <c r="D25" s="148"/>
      <c r="E25" s="148"/>
      <c r="F25" s="149"/>
    </row>
    <row r="26" spans="1:11" x14ac:dyDescent="0.2">
      <c r="H26" s="5" t="str">
        <f>F11</f>
        <v>años</v>
      </c>
      <c r="K26" s="5" t="s">
        <v>3</v>
      </c>
    </row>
    <row r="27" spans="1:11" x14ac:dyDescent="0.2">
      <c r="F27" s="60"/>
      <c r="G27" s="61" t="s">
        <v>13</v>
      </c>
      <c r="H27" s="62">
        <f>B23</f>
        <v>4.4954461575093758E-2</v>
      </c>
      <c r="I27" s="63">
        <f>H27/H30</f>
        <v>1.4984820525031252E-2</v>
      </c>
      <c r="K27" s="78">
        <f>H27*365.25</f>
        <v>16.419617090302996</v>
      </c>
    </row>
    <row r="28" spans="1:11" x14ac:dyDescent="0.2">
      <c r="F28" s="64"/>
      <c r="G28" s="65" t="s">
        <v>15</v>
      </c>
      <c r="H28" s="66">
        <f>C23-B23</f>
        <v>3.2819810703018031E-2</v>
      </c>
      <c r="I28" s="67">
        <f>H28/H30</f>
        <v>1.093993690100601E-2</v>
      </c>
      <c r="K28" s="79">
        <f t="shared" ref="K28:K30" si="0">H28*365.25</f>
        <v>11.987435859277335</v>
      </c>
    </row>
    <row r="29" spans="1:11" x14ac:dyDescent="0.2">
      <c r="F29" s="68"/>
      <c r="G29" s="69" t="s">
        <v>14</v>
      </c>
      <c r="H29" s="70">
        <f>H13</f>
        <v>2.9222257277218882</v>
      </c>
      <c r="I29" s="71">
        <f>H29/H30</f>
        <v>0.97407524257396272</v>
      </c>
      <c r="K29" s="80">
        <f t="shared" si="0"/>
        <v>1067.3429470504198</v>
      </c>
    </row>
    <row r="30" spans="1:11" x14ac:dyDescent="0.2">
      <c r="H30" s="53">
        <f>SUM(H27:H29)</f>
        <v>3</v>
      </c>
      <c r="K30" s="77">
        <f t="shared" si="0"/>
        <v>1095.75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2" width="3.7109375" customWidth="1"/>
    <col min="13" max="13" width="4.42578125" style="83" customWidth="1"/>
    <col min="14" max="22" width="3.7109375" style="83" customWidth="1"/>
  </cols>
  <sheetData>
    <row r="1" spans="1:18" hidden="1" x14ac:dyDescent="0.25">
      <c r="A1" s="82" t="str">
        <f>B7</f>
        <v>años</v>
      </c>
      <c r="B1" s="82" t="s">
        <v>22</v>
      </c>
      <c r="C1" s="82" t="s">
        <v>23</v>
      </c>
      <c r="D1" s="82" t="s">
        <v>24</v>
      </c>
      <c r="E1" s="82"/>
      <c r="F1" s="82"/>
      <c r="M1"/>
      <c r="N1"/>
      <c r="O1"/>
      <c r="P1"/>
      <c r="Q1"/>
      <c r="R1"/>
    </row>
    <row r="2" spans="1:18" hidden="1" x14ac:dyDescent="0.25">
      <c r="A2" s="82" t="s">
        <v>25</v>
      </c>
      <c r="B2" s="82" t="s">
        <v>26</v>
      </c>
      <c r="C2" s="82" t="s">
        <v>27</v>
      </c>
      <c r="D2" s="82" t="s">
        <v>28</v>
      </c>
      <c r="E2" s="82" t="str">
        <f>CONCATENATE(B2," ",B5," ",C2," ",B11," ",B7)</f>
        <v>puede representarse llegando los 39 pacientes, a los 3 años</v>
      </c>
      <c r="F2" s="82"/>
      <c r="G2" s="84" t="str">
        <f>CONCATENATE(A2," ",E2,D2)</f>
        <v>NO puede representarse llegando los 39 pacientes, a los 3 años, pues habría que recortar o ampliar los tiempos respectivos de uno o más pacientes "libres de evento" o "con evento"</v>
      </c>
      <c r="M2"/>
      <c r="N2"/>
      <c r="O2"/>
      <c r="P2"/>
      <c r="Q2"/>
      <c r="R2"/>
    </row>
    <row r="3" spans="1:18" hidden="1" x14ac:dyDescent="0.25">
      <c r="A3" s="85"/>
      <c r="C3" s="85"/>
      <c r="D3" s="85"/>
      <c r="E3" s="85"/>
      <c r="F3" s="85"/>
      <c r="G3" s="85"/>
      <c r="H3" s="85"/>
      <c r="I3" s="85"/>
      <c r="J3" s="86"/>
      <c r="M3"/>
      <c r="N3"/>
      <c r="O3"/>
      <c r="P3"/>
      <c r="Q3"/>
      <c r="R3"/>
    </row>
    <row r="4" spans="1:18" ht="24" customHeight="1" x14ac:dyDescent="0.25">
      <c r="A4" s="87" t="s">
        <v>39</v>
      </c>
      <c r="D4" s="85"/>
      <c r="E4" s="85"/>
      <c r="F4" s="85"/>
      <c r="G4" s="85"/>
      <c r="H4" s="1" t="s">
        <v>41</v>
      </c>
      <c r="I4" s="85"/>
      <c r="J4" s="86"/>
      <c r="M4"/>
      <c r="N4"/>
      <c r="O4"/>
      <c r="P4"/>
      <c r="Q4"/>
      <c r="R4"/>
    </row>
    <row r="5" spans="1:18" x14ac:dyDescent="0.25">
      <c r="A5" s="88" t="s">
        <v>30</v>
      </c>
      <c r="B5" s="89">
        <f>E5+D5+C5</f>
        <v>39</v>
      </c>
      <c r="C5" s="90">
        <v>2</v>
      </c>
      <c r="D5" s="91">
        <v>1</v>
      </c>
      <c r="E5" s="92">
        <v>36</v>
      </c>
      <c r="G5" s="85"/>
      <c r="H5" s="3" t="s">
        <v>42</v>
      </c>
      <c r="I5" s="85"/>
      <c r="J5" s="85"/>
      <c r="M5"/>
      <c r="N5"/>
      <c r="O5"/>
      <c r="P5"/>
      <c r="Q5"/>
      <c r="R5"/>
    </row>
    <row r="6" spans="1:18" ht="8.25" customHeight="1" x14ac:dyDescent="0.25">
      <c r="A6" s="85"/>
      <c r="C6" s="93"/>
      <c r="D6" s="94"/>
      <c r="E6" s="95"/>
      <c r="F6" s="85"/>
      <c r="G6" s="85"/>
      <c r="H6" s="85"/>
      <c r="I6" s="85"/>
      <c r="J6" s="85"/>
      <c r="M6"/>
      <c r="N6"/>
      <c r="O6"/>
      <c r="P6"/>
      <c r="Q6"/>
      <c r="R6"/>
    </row>
    <row r="7" spans="1:18" ht="39.75" customHeight="1" x14ac:dyDescent="0.25">
      <c r="A7" s="2"/>
      <c r="B7" s="96" t="s">
        <v>11</v>
      </c>
      <c r="C7" s="97" t="str">
        <f>CONCATENATE(A1," ",B1," ",B5," ",C1)</f>
        <v>años de los 39 del grupo Interv</v>
      </c>
      <c r="D7" s="97" t="str">
        <f>CONCATENATE(A1," ",B1," ",B5," ",D1)</f>
        <v>años de los 39 del grupo Contr</v>
      </c>
      <c r="E7" s="85"/>
      <c r="F7" s="85"/>
      <c r="G7" s="85"/>
      <c r="H7" s="85"/>
      <c r="I7" s="85"/>
      <c r="J7" s="85"/>
      <c r="M7"/>
      <c r="N7"/>
      <c r="O7"/>
      <c r="P7"/>
      <c r="Q7"/>
      <c r="R7"/>
    </row>
    <row r="8" spans="1:18" ht="26.25" x14ac:dyDescent="0.25">
      <c r="A8" s="98" t="s">
        <v>13</v>
      </c>
      <c r="B8" s="99">
        <v>7.553418803418803E-2</v>
      </c>
      <c r="C8" s="100">
        <f>B8*B5</f>
        <v>2.9458333333333333</v>
      </c>
      <c r="D8" s="150">
        <f>(B8+B9)*B5</f>
        <v>4.1624999999999996</v>
      </c>
      <c r="E8" s="101"/>
      <c r="F8" s="101"/>
      <c r="G8" s="102"/>
      <c r="H8" s="85"/>
      <c r="I8" s="85"/>
      <c r="J8" s="85"/>
      <c r="M8"/>
      <c r="N8"/>
      <c r="O8"/>
      <c r="P8"/>
      <c r="Q8"/>
      <c r="R8"/>
    </row>
    <row r="9" spans="1:18" ht="26.25" x14ac:dyDescent="0.25">
      <c r="A9" s="103" t="s">
        <v>31</v>
      </c>
      <c r="B9" s="104">
        <v>3.1196581196581197E-2</v>
      </c>
      <c r="C9" s="151">
        <f>(B10+B9)*B5</f>
        <v>114.05416666666667</v>
      </c>
      <c r="D9" s="150"/>
      <c r="E9" s="94"/>
      <c r="F9" s="105"/>
      <c r="G9" s="102"/>
      <c r="H9" s="85"/>
      <c r="I9" s="85"/>
      <c r="J9" s="85"/>
      <c r="M9"/>
      <c r="N9"/>
      <c r="O9"/>
      <c r="P9"/>
      <c r="Q9"/>
      <c r="R9"/>
    </row>
    <row r="10" spans="1:18" ht="26.25" x14ac:dyDescent="0.25">
      <c r="A10" s="106" t="s">
        <v>32</v>
      </c>
      <c r="B10" s="107">
        <v>2.8932692307692309</v>
      </c>
      <c r="C10" s="151"/>
      <c r="D10" s="108">
        <f>B10*B5</f>
        <v>112.83750000000001</v>
      </c>
      <c r="E10" s="93"/>
      <c r="F10" s="105"/>
      <c r="G10" s="109"/>
      <c r="H10" s="85"/>
      <c r="I10" s="85"/>
      <c r="J10" s="85"/>
      <c r="M10"/>
      <c r="N10"/>
      <c r="O10"/>
      <c r="P10"/>
      <c r="Q10"/>
      <c r="R10"/>
    </row>
    <row r="11" spans="1:18" x14ac:dyDescent="0.25">
      <c r="A11" s="5"/>
      <c r="B11" s="110">
        <v>3</v>
      </c>
      <c r="C11" s="111">
        <f>C8+C9</f>
        <v>117.00000000000001</v>
      </c>
      <c r="D11" s="111">
        <f>D8+D10</f>
        <v>117</v>
      </c>
      <c r="E11" s="112"/>
      <c r="F11" s="112"/>
      <c r="G11" s="112"/>
      <c r="H11" s="85"/>
      <c r="I11" s="85"/>
      <c r="J11" s="85"/>
      <c r="M11"/>
      <c r="N11"/>
      <c r="O11"/>
      <c r="P11"/>
      <c r="Q11"/>
      <c r="R11"/>
    </row>
    <row r="12" spans="1:18" ht="9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M12"/>
      <c r="N12"/>
      <c r="O12"/>
      <c r="P12"/>
      <c r="Q12"/>
      <c r="R12"/>
    </row>
    <row r="13" spans="1:18" x14ac:dyDescent="0.25">
      <c r="A13" s="85"/>
      <c r="B13" s="85"/>
      <c r="C13" s="80">
        <f>(E5+D5)*B11</f>
        <v>111</v>
      </c>
      <c r="D13" s="80">
        <f>E5*B11</f>
        <v>108</v>
      </c>
      <c r="E13" s="85"/>
      <c r="F13" s="113" t="s">
        <v>33</v>
      </c>
      <c r="G13" s="85"/>
      <c r="H13" s="85"/>
      <c r="I13" s="85"/>
      <c r="J13" s="85"/>
      <c r="M13"/>
      <c r="N13"/>
      <c r="O13"/>
      <c r="P13"/>
      <c r="Q13"/>
      <c r="R13"/>
    </row>
    <row r="14" spans="1:18" ht="36" customHeight="1" x14ac:dyDescent="0.25">
      <c r="A14" s="152" t="s">
        <v>34</v>
      </c>
      <c r="B14" s="152"/>
      <c r="C14" s="114">
        <f>C9-C13</f>
        <v>3.0541666666666742</v>
      </c>
      <c r="D14" s="114">
        <f>D10-D13</f>
        <v>4.8375000000000057</v>
      </c>
      <c r="F14" s="153" t="str">
        <f>IF((AND(((B9+B10)/B11)&gt;((D5+E5)/B5),(B10/B11)&gt;(E5/B5))),E2,G2)</f>
        <v>puede representarse llegando los 39 pacientes, a los 3 años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spans="1:18" ht="18.75" customHeight="1" x14ac:dyDescent="0.25">
      <c r="A15" s="115"/>
      <c r="B15" s="115"/>
      <c r="C15" s="115"/>
      <c r="D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ht="17.25" customHeight="1" x14ac:dyDescent="0.25">
      <c r="A16" s="81" t="s">
        <v>40</v>
      </c>
      <c r="F16" s="117" t="s">
        <v>47</v>
      </c>
      <c r="G16" s="116"/>
      <c r="H16" s="116"/>
      <c r="I16" s="116"/>
      <c r="J16" s="117" t="s">
        <v>35</v>
      </c>
      <c r="K16" s="116"/>
      <c r="L16" s="116"/>
      <c r="M16" s="116"/>
      <c r="N16" s="116"/>
      <c r="O16" s="116"/>
      <c r="P16" s="116"/>
      <c r="Q16" s="116"/>
      <c r="R16" s="116"/>
    </row>
    <row r="17" spans="1:22" ht="15.75" thickBot="1" x14ac:dyDescent="0.3">
      <c r="A17" s="159" t="s">
        <v>44</v>
      </c>
      <c r="F17" s="117" t="s">
        <v>36</v>
      </c>
      <c r="G17" s="117"/>
      <c r="J17" s="117" t="s">
        <v>36</v>
      </c>
    </row>
    <row r="18" spans="1:22" x14ac:dyDescent="0.25">
      <c r="A18" s="159" t="s">
        <v>45</v>
      </c>
      <c r="E18" s="136"/>
      <c r="F18" s="137">
        <v>1</v>
      </c>
      <c r="G18" s="137">
        <v>2</v>
      </c>
      <c r="H18" s="137">
        <v>4</v>
      </c>
      <c r="I18" s="120"/>
      <c r="J18" s="137">
        <v>1</v>
      </c>
      <c r="K18" s="137">
        <v>2</v>
      </c>
      <c r="L18" s="137">
        <v>4</v>
      </c>
      <c r="M18" s="138"/>
    </row>
    <row r="19" spans="1:22" x14ac:dyDescent="0.25">
      <c r="D19" s="119" t="s">
        <v>37</v>
      </c>
      <c r="E19" s="123">
        <v>39</v>
      </c>
      <c r="F19" s="124"/>
      <c r="G19" s="125"/>
      <c r="H19" s="125"/>
      <c r="I19" s="135"/>
      <c r="J19" s="124"/>
      <c r="K19" s="125"/>
      <c r="L19" s="125"/>
      <c r="M19" s="126">
        <v>39</v>
      </c>
      <c r="N19" s="121" t="s">
        <v>37</v>
      </c>
      <c r="O19" s="122"/>
      <c r="P19" s="122"/>
      <c r="Q19" s="122"/>
      <c r="R19" s="122"/>
      <c r="S19" s="122"/>
      <c r="T19" s="122"/>
      <c r="U19" s="122"/>
      <c r="V19" s="122"/>
    </row>
    <row r="20" spans="1:22" x14ac:dyDescent="0.25">
      <c r="E20" s="123">
        <v>38</v>
      </c>
      <c r="F20" s="124"/>
      <c r="G20" s="124"/>
      <c r="H20" s="125"/>
      <c r="I20" s="135"/>
      <c r="J20" s="124"/>
      <c r="K20" s="124"/>
      <c r="L20" s="125"/>
      <c r="M20" s="126">
        <v>38</v>
      </c>
      <c r="N20" s="122"/>
      <c r="O20" s="122"/>
      <c r="P20" s="122"/>
      <c r="Q20" s="122"/>
      <c r="R20" s="122"/>
      <c r="S20" s="122"/>
      <c r="T20" s="122"/>
      <c r="U20" s="122"/>
      <c r="V20" s="122"/>
    </row>
    <row r="21" spans="1:22" ht="16.5" thickBot="1" x14ac:dyDescent="0.3">
      <c r="E21" s="127">
        <v>37</v>
      </c>
      <c r="F21" s="128"/>
      <c r="G21" s="128"/>
      <c r="H21" s="128"/>
      <c r="I21" s="139"/>
      <c r="J21" s="129"/>
      <c r="K21" s="129"/>
      <c r="L21" s="130"/>
      <c r="M21" s="131">
        <v>37</v>
      </c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x14ac:dyDescent="0.25">
      <c r="E22" s="132">
        <v>36</v>
      </c>
      <c r="F22" s="133"/>
      <c r="G22" s="133"/>
      <c r="H22" s="133"/>
      <c r="I22" s="134"/>
      <c r="J22" s="133"/>
      <c r="K22" s="133"/>
      <c r="L22" s="133"/>
      <c r="M22" s="132">
        <v>36</v>
      </c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x14ac:dyDescent="0.25">
      <c r="E23" s="132">
        <v>35</v>
      </c>
      <c r="F23" s="124"/>
      <c r="G23" s="124"/>
      <c r="H23" s="124"/>
      <c r="I23" s="134"/>
      <c r="J23" s="124"/>
      <c r="K23" s="124"/>
      <c r="L23" s="124"/>
      <c r="M23" s="132">
        <v>35</v>
      </c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x14ac:dyDescent="0.25">
      <c r="E24" s="132">
        <v>34</v>
      </c>
      <c r="F24" s="124"/>
      <c r="G24" s="124"/>
      <c r="H24" s="124"/>
      <c r="J24" s="124"/>
      <c r="K24" s="124"/>
      <c r="L24" s="124"/>
      <c r="M24" s="132">
        <v>34</v>
      </c>
    </row>
    <row r="25" spans="1:22" x14ac:dyDescent="0.25">
      <c r="E25" s="132">
        <v>33</v>
      </c>
      <c r="F25" s="124"/>
      <c r="G25" s="124"/>
      <c r="H25" s="124"/>
      <c r="J25" s="124"/>
      <c r="K25" s="124"/>
      <c r="L25" s="124"/>
      <c r="M25" s="132">
        <v>33</v>
      </c>
    </row>
    <row r="26" spans="1:22" x14ac:dyDescent="0.25">
      <c r="E26" s="132">
        <v>32</v>
      </c>
      <c r="F26" s="124"/>
      <c r="G26" s="124"/>
      <c r="H26" s="124"/>
      <c r="J26" s="124"/>
      <c r="K26" s="124"/>
      <c r="L26" s="124"/>
      <c r="M26" s="132">
        <v>32</v>
      </c>
    </row>
    <row r="27" spans="1:22" x14ac:dyDescent="0.25">
      <c r="E27" s="132">
        <v>31</v>
      </c>
      <c r="F27" s="124"/>
      <c r="G27" s="124"/>
      <c r="H27" s="124"/>
      <c r="J27" s="124"/>
      <c r="K27" s="124"/>
      <c r="L27" s="124"/>
      <c r="M27" s="132">
        <v>31</v>
      </c>
    </row>
    <row r="28" spans="1:22" x14ac:dyDescent="0.25">
      <c r="E28" s="132">
        <v>30</v>
      </c>
      <c r="F28" s="124"/>
      <c r="G28" s="124"/>
      <c r="H28" s="124"/>
      <c r="J28" s="124"/>
      <c r="K28" s="124"/>
      <c r="L28" s="124"/>
      <c r="M28" s="132">
        <v>30</v>
      </c>
    </row>
    <row r="29" spans="1:22" x14ac:dyDescent="0.25">
      <c r="E29" s="132">
        <v>29</v>
      </c>
      <c r="F29" s="124"/>
      <c r="G29" s="124"/>
      <c r="H29" s="124"/>
      <c r="J29" s="124"/>
      <c r="K29" s="124"/>
      <c r="L29" s="124"/>
      <c r="M29" s="132">
        <v>29</v>
      </c>
    </row>
    <row r="30" spans="1:22" x14ac:dyDescent="0.25">
      <c r="E30" s="132">
        <v>28</v>
      </c>
      <c r="F30" s="124"/>
      <c r="G30" s="124"/>
      <c r="H30" s="124"/>
      <c r="J30" s="124"/>
      <c r="K30" s="124"/>
      <c r="L30" s="124"/>
      <c r="M30" s="132">
        <v>28</v>
      </c>
    </row>
    <row r="31" spans="1:22" x14ac:dyDescent="0.25">
      <c r="E31" s="132">
        <v>27</v>
      </c>
      <c r="F31" s="124"/>
      <c r="G31" s="124"/>
      <c r="H31" s="124"/>
      <c r="J31" s="124"/>
      <c r="K31" s="124"/>
      <c r="L31" s="124"/>
      <c r="M31" s="132">
        <v>27</v>
      </c>
    </row>
    <row r="32" spans="1:22" x14ac:dyDescent="0.25">
      <c r="E32" s="132">
        <v>26</v>
      </c>
      <c r="F32" s="124"/>
      <c r="G32" s="124"/>
      <c r="H32" s="124"/>
      <c r="J32" s="124"/>
      <c r="K32" s="124"/>
      <c r="L32" s="124"/>
      <c r="M32" s="132">
        <v>26</v>
      </c>
    </row>
    <row r="33" spans="5:13" x14ac:dyDescent="0.25">
      <c r="E33" s="132">
        <v>25</v>
      </c>
      <c r="F33" s="124"/>
      <c r="G33" s="124"/>
      <c r="H33" s="124"/>
      <c r="J33" s="124"/>
      <c r="K33" s="124"/>
      <c r="L33" s="124"/>
      <c r="M33" s="132">
        <v>25</v>
      </c>
    </row>
    <row r="34" spans="5:13" x14ac:dyDescent="0.25">
      <c r="E34" s="132">
        <v>24</v>
      </c>
      <c r="F34" s="124"/>
      <c r="G34" s="124"/>
      <c r="H34" s="124"/>
      <c r="J34" s="124"/>
      <c r="K34" s="124"/>
      <c r="L34" s="124"/>
      <c r="M34" s="132">
        <v>24</v>
      </c>
    </row>
    <row r="35" spans="5:13" x14ac:dyDescent="0.25">
      <c r="E35" s="132">
        <v>23</v>
      </c>
      <c r="F35" s="124"/>
      <c r="G35" s="124"/>
      <c r="H35" s="124"/>
      <c r="J35" s="124"/>
      <c r="K35" s="124"/>
      <c r="L35" s="124"/>
      <c r="M35" s="132">
        <v>23</v>
      </c>
    </row>
    <row r="36" spans="5:13" x14ac:dyDescent="0.25">
      <c r="E36" s="132">
        <v>22</v>
      </c>
      <c r="F36" s="124"/>
      <c r="G36" s="124"/>
      <c r="H36" s="124"/>
      <c r="J36" s="124"/>
      <c r="K36" s="124"/>
      <c r="L36" s="124"/>
      <c r="M36" s="132">
        <v>22</v>
      </c>
    </row>
    <row r="37" spans="5:13" x14ac:dyDescent="0.25">
      <c r="E37" s="132">
        <v>21</v>
      </c>
      <c r="F37" s="124"/>
      <c r="G37" s="124"/>
      <c r="H37" s="124"/>
      <c r="J37" s="124"/>
      <c r="K37" s="124"/>
      <c r="L37" s="124"/>
      <c r="M37" s="132">
        <v>21</v>
      </c>
    </row>
    <row r="38" spans="5:13" x14ac:dyDescent="0.25">
      <c r="E38" s="132">
        <v>20</v>
      </c>
      <c r="F38" s="124"/>
      <c r="G38" s="124"/>
      <c r="H38" s="124"/>
      <c r="J38" s="124"/>
      <c r="K38" s="124"/>
      <c r="L38" s="124"/>
      <c r="M38" s="132">
        <v>20</v>
      </c>
    </row>
    <row r="39" spans="5:13" x14ac:dyDescent="0.25">
      <c r="E39" s="132">
        <v>19</v>
      </c>
      <c r="F39" s="124"/>
      <c r="G39" s="124"/>
      <c r="H39" s="124"/>
      <c r="J39" s="124"/>
      <c r="K39" s="124"/>
      <c r="L39" s="124"/>
      <c r="M39" s="132">
        <v>19</v>
      </c>
    </row>
    <row r="40" spans="5:13" x14ac:dyDescent="0.25">
      <c r="E40" s="132">
        <v>18</v>
      </c>
      <c r="F40" s="124"/>
      <c r="G40" s="124"/>
      <c r="H40" s="124"/>
      <c r="J40" s="124"/>
      <c r="K40" s="124"/>
      <c r="L40" s="124"/>
      <c r="M40" s="132">
        <v>18</v>
      </c>
    </row>
    <row r="41" spans="5:13" x14ac:dyDescent="0.25">
      <c r="E41" s="132">
        <v>17</v>
      </c>
      <c r="F41" s="124"/>
      <c r="G41" s="124"/>
      <c r="H41" s="124"/>
      <c r="J41" s="124"/>
      <c r="K41" s="124"/>
      <c r="L41" s="124"/>
      <c r="M41" s="132">
        <v>17</v>
      </c>
    </row>
    <row r="42" spans="5:13" x14ac:dyDescent="0.25">
      <c r="E42" s="132">
        <v>16</v>
      </c>
      <c r="F42" s="124"/>
      <c r="G42" s="124"/>
      <c r="H42" s="124"/>
      <c r="J42" s="124"/>
      <c r="K42" s="124"/>
      <c r="L42" s="124"/>
      <c r="M42" s="132">
        <v>16</v>
      </c>
    </row>
    <row r="43" spans="5:13" x14ac:dyDescent="0.25">
      <c r="E43" s="132">
        <v>15</v>
      </c>
      <c r="F43" s="124"/>
      <c r="G43" s="124"/>
      <c r="H43" s="124"/>
      <c r="J43" s="124"/>
      <c r="K43" s="124"/>
      <c r="L43" s="124"/>
      <c r="M43" s="132">
        <v>15</v>
      </c>
    </row>
    <row r="44" spans="5:13" x14ac:dyDescent="0.25">
      <c r="E44" s="132">
        <v>14</v>
      </c>
      <c r="F44" s="124"/>
      <c r="G44" s="124"/>
      <c r="H44" s="124"/>
      <c r="J44" s="124"/>
      <c r="K44" s="124"/>
      <c r="L44" s="124"/>
      <c r="M44" s="132">
        <v>14</v>
      </c>
    </row>
    <row r="45" spans="5:13" x14ac:dyDescent="0.25">
      <c r="E45" s="132">
        <v>13</v>
      </c>
      <c r="F45" s="124"/>
      <c r="G45" s="124"/>
      <c r="H45" s="124"/>
      <c r="J45" s="124"/>
      <c r="K45" s="124"/>
      <c r="L45" s="124"/>
      <c r="M45" s="132">
        <v>13</v>
      </c>
    </row>
    <row r="46" spans="5:13" x14ac:dyDescent="0.25">
      <c r="E46" s="132">
        <v>12</v>
      </c>
      <c r="F46" s="124"/>
      <c r="G46" s="124"/>
      <c r="H46" s="124"/>
      <c r="J46" s="124"/>
      <c r="K46" s="124"/>
      <c r="L46" s="124"/>
      <c r="M46" s="132">
        <v>12</v>
      </c>
    </row>
    <row r="47" spans="5:13" x14ac:dyDescent="0.25">
      <c r="E47" s="132">
        <v>11</v>
      </c>
      <c r="F47" s="124"/>
      <c r="G47" s="124"/>
      <c r="H47" s="124"/>
      <c r="J47" s="124"/>
      <c r="K47" s="124"/>
      <c r="L47" s="124"/>
      <c r="M47" s="132">
        <v>11</v>
      </c>
    </row>
    <row r="48" spans="5:13" x14ac:dyDescent="0.25">
      <c r="E48" s="132">
        <v>10</v>
      </c>
      <c r="F48" s="124"/>
      <c r="G48" s="124"/>
      <c r="H48" s="124"/>
      <c r="J48" s="124"/>
      <c r="K48" s="124"/>
      <c r="L48" s="124"/>
      <c r="M48" s="132">
        <v>10</v>
      </c>
    </row>
    <row r="49" spans="5:13" x14ac:dyDescent="0.25">
      <c r="E49" s="132">
        <v>9</v>
      </c>
      <c r="F49" s="124"/>
      <c r="G49" s="124"/>
      <c r="H49" s="124"/>
      <c r="J49" s="124"/>
      <c r="K49" s="124"/>
      <c r="L49" s="124"/>
      <c r="M49" s="132">
        <v>9</v>
      </c>
    </row>
    <row r="50" spans="5:13" x14ac:dyDescent="0.25">
      <c r="E50" s="132">
        <v>8</v>
      </c>
      <c r="F50" s="124"/>
      <c r="G50" s="124"/>
      <c r="H50" s="124"/>
      <c r="J50" s="124"/>
      <c r="K50" s="124"/>
      <c r="L50" s="124"/>
      <c r="M50" s="132">
        <v>8</v>
      </c>
    </row>
    <row r="51" spans="5:13" x14ac:dyDescent="0.25">
      <c r="E51" s="132">
        <v>7</v>
      </c>
      <c r="F51" s="124"/>
      <c r="G51" s="124"/>
      <c r="H51" s="124"/>
      <c r="J51" s="124"/>
      <c r="K51" s="124"/>
      <c r="L51" s="124"/>
      <c r="M51" s="132">
        <v>7</v>
      </c>
    </row>
    <row r="52" spans="5:13" x14ac:dyDescent="0.25">
      <c r="E52" s="132">
        <v>6</v>
      </c>
      <c r="F52" s="124"/>
      <c r="G52" s="124"/>
      <c r="H52" s="124"/>
      <c r="J52" s="124"/>
      <c r="K52" s="124"/>
      <c r="L52" s="124"/>
      <c r="M52" s="132">
        <v>6</v>
      </c>
    </row>
    <row r="53" spans="5:13" x14ac:dyDescent="0.25">
      <c r="E53" s="132">
        <v>5</v>
      </c>
      <c r="F53" s="124"/>
      <c r="G53" s="124"/>
      <c r="H53" s="124"/>
      <c r="J53" s="124"/>
      <c r="K53" s="124"/>
      <c r="L53" s="124"/>
      <c r="M53" s="132">
        <v>5</v>
      </c>
    </row>
    <row r="54" spans="5:13" x14ac:dyDescent="0.25">
      <c r="E54" s="132">
        <v>4</v>
      </c>
      <c r="F54" s="124"/>
      <c r="G54" s="124"/>
      <c r="H54" s="124"/>
      <c r="J54" s="124"/>
      <c r="K54" s="124"/>
      <c r="L54" s="124"/>
      <c r="M54" s="132">
        <v>4</v>
      </c>
    </row>
    <row r="55" spans="5:13" x14ac:dyDescent="0.25">
      <c r="E55" s="132">
        <v>3</v>
      </c>
      <c r="F55" s="124"/>
      <c r="G55" s="124"/>
      <c r="H55" s="124"/>
      <c r="J55" s="124"/>
      <c r="K55" s="124"/>
      <c r="L55" s="124"/>
      <c r="M55" s="132">
        <v>3</v>
      </c>
    </row>
    <row r="56" spans="5:13" x14ac:dyDescent="0.25">
      <c r="E56" s="132">
        <v>2</v>
      </c>
      <c r="F56" s="124"/>
      <c r="G56" s="124"/>
      <c r="H56" s="124"/>
      <c r="J56" s="124"/>
      <c r="K56" s="124"/>
      <c r="L56" s="124"/>
      <c r="M56" s="132">
        <v>2</v>
      </c>
    </row>
    <row r="57" spans="5:13" x14ac:dyDescent="0.25">
      <c r="E57" s="132">
        <v>1</v>
      </c>
      <c r="F57" s="124"/>
      <c r="G57" s="124"/>
      <c r="H57" s="124"/>
      <c r="J57" s="124"/>
      <c r="K57" s="124"/>
      <c r="L57" s="124"/>
      <c r="M57" s="132">
        <v>1</v>
      </c>
    </row>
    <row r="58" spans="5:13" x14ac:dyDescent="0.25">
      <c r="F58" s="118">
        <v>1</v>
      </c>
      <c r="G58" s="118">
        <v>2</v>
      </c>
      <c r="H58" s="118">
        <v>4</v>
      </c>
      <c r="J58" s="118">
        <v>1</v>
      </c>
      <c r="K58" s="118">
        <v>2</v>
      </c>
      <c r="L58" s="118">
        <v>4</v>
      </c>
    </row>
    <row r="59" spans="5:13" x14ac:dyDescent="0.25">
      <c r="F59" s="117" t="s">
        <v>36</v>
      </c>
      <c r="G59" s="117"/>
      <c r="H59" s="117"/>
      <c r="I59" s="117"/>
      <c r="J59" s="117" t="s">
        <v>36</v>
      </c>
    </row>
    <row r="60" spans="5:13" x14ac:dyDescent="0.25">
      <c r="F60" s="117" t="s">
        <v>46</v>
      </c>
      <c r="G60" s="116"/>
      <c r="H60" s="116"/>
      <c r="I60" s="116"/>
      <c r="J60" s="117" t="s">
        <v>35</v>
      </c>
    </row>
  </sheetData>
  <mergeCells count="4">
    <mergeCell ref="D8:D9"/>
    <mergeCell ref="C9:C10"/>
    <mergeCell ref="A14:B14"/>
    <mergeCell ref="F14:R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2" width="3.7109375" customWidth="1"/>
    <col min="13" max="13" width="4.42578125" style="83" customWidth="1"/>
    <col min="14" max="22" width="3.7109375" style="83" customWidth="1"/>
  </cols>
  <sheetData>
    <row r="1" spans="1:18" hidden="1" x14ac:dyDescent="0.25">
      <c r="A1" s="82" t="str">
        <f>B7</f>
        <v>años</v>
      </c>
      <c r="B1" s="82" t="s">
        <v>22</v>
      </c>
      <c r="C1" s="82" t="s">
        <v>23</v>
      </c>
      <c r="D1" s="82" t="s">
        <v>24</v>
      </c>
      <c r="E1" s="82"/>
      <c r="F1" s="82"/>
      <c r="M1"/>
      <c r="N1"/>
      <c r="O1"/>
      <c r="P1"/>
      <c r="Q1"/>
      <c r="R1"/>
    </row>
    <row r="2" spans="1:18" hidden="1" x14ac:dyDescent="0.25">
      <c r="A2" s="82" t="s">
        <v>25</v>
      </c>
      <c r="B2" s="82" t="s">
        <v>26</v>
      </c>
      <c r="C2" s="82" t="s">
        <v>27</v>
      </c>
      <c r="D2" s="82" t="s">
        <v>28</v>
      </c>
      <c r="E2" s="82" t="str">
        <f>CONCATENATE(B2," ",B5," ",C2," ",B11," ",B7)</f>
        <v>puede representarse llegando los 46 pacientes, a los 3 años</v>
      </c>
      <c r="F2" s="82"/>
      <c r="G2" s="84" t="str">
        <f>CONCATENATE(A2," ",E2,D2)</f>
        <v>NO puede representarse llegando los 46 pacientes, a los 3 años, pues habría que recortar o ampliar los tiempos respectivos de uno o más pacientes "libres de evento" o "con evento"</v>
      </c>
      <c r="M2"/>
      <c r="N2"/>
      <c r="O2"/>
      <c r="P2"/>
      <c r="Q2"/>
      <c r="R2"/>
    </row>
    <row r="3" spans="1:18" hidden="1" x14ac:dyDescent="0.25">
      <c r="A3" s="85"/>
      <c r="C3" s="85"/>
      <c r="D3" s="85"/>
      <c r="E3" s="85"/>
      <c r="F3" s="85"/>
      <c r="G3" s="85"/>
      <c r="H3" s="85"/>
      <c r="I3" s="85"/>
      <c r="J3" s="86"/>
      <c r="M3"/>
      <c r="N3"/>
      <c r="O3"/>
      <c r="P3"/>
      <c r="Q3"/>
      <c r="R3"/>
    </row>
    <row r="4" spans="1:18" ht="24" customHeight="1" x14ac:dyDescent="0.25">
      <c r="A4" s="87" t="s">
        <v>29</v>
      </c>
      <c r="D4" s="85"/>
      <c r="E4" s="85"/>
      <c r="F4" s="85"/>
      <c r="G4" s="85"/>
      <c r="H4" s="1" t="s">
        <v>41</v>
      </c>
      <c r="I4" s="85"/>
      <c r="J4" s="86"/>
      <c r="M4"/>
      <c r="N4"/>
      <c r="O4"/>
      <c r="P4"/>
      <c r="Q4"/>
      <c r="R4"/>
    </row>
    <row r="5" spans="1:18" x14ac:dyDescent="0.25">
      <c r="A5" s="88" t="s">
        <v>30</v>
      </c>
      <c r="B5" s="89">
        <f>E5+D5+C5</f>
        <v>46</v>
      </c>
      <c r="C5" s="90">
        <v>2</v>
      </c>
      <c r="D5" s="91">
        <v>1</v>
      </c>
      <c r="E5" s="92">
        <v>43</v>
      </c>
      <c r="G5" s="85"/>
      <c r="H5" s="3" t="s">
        <v>42</v>
      </c>
      <c r="I5" s="85"/>
      <c r="J5" s="85"/>
      <c r="M5"/>
      <c r="N5"/>
      <c r="O5"/>
      <c r="P5"/>
      <c r="Q5"/>
      <c r="R5"/>
    </row>
    <row r="6" spans="1:18" ht="8.25" customHeight="1" x14ac:dyDescent="0.25">
      <c r="A6" s="85"/>
      <c r="C6" s="93"/>
      <c r="D6" s="94"/>
      <c r="E6" s="95"/>
      <c r="F6" s="85"/>
      <c r="G6" s="85"/>
      <c r="H6" s="85"/>
      <c r="I6" s="85"/>
      <c r="J6" s="85"/>
      <c r="M6"/>
      <c r="N6"/>
      <c r="O6"/>
      <c r="P6"/>
      <c r="Q6"/>
      <c r="R6"/>
    </row>
    <row r="7" spans="1:18" ht="39.75" customHeight="1" x14ac:dyDescent="0.25">
      <c r="A7" s="2"/>
      <c r="B7" s="96" t="s">
        <v>11</v>
      </c>
      <c r="C7" s="97" t="str">
        <f>CONCATENATE(A1," ",B1," ",B5," ",C1)</f>
        <v>años de los 46 del grupo Interv</v>
      </c>
      <c r="D7" s="97" t="str">
        <f>CONCATENATE(A1," ",B1," ",B5," ",D1)</f>
        <v>años de los 46 del grupo Contr</v>
      </c>
      <c r="E7" s="85"/>
      <c r="F7" s="85"/>
      <c r="G7" s="85"/>
      <c r="H7" s="85"/>
      <c r="I7" s="85"/>
      <c r="J7" s="85"/>
      <c r="M7"/>
      <c r="N7"/>
      <c r="O7"/>
      <c r="P7"/>
      <c r="Q7"/>
      <c r="R7"/>
    </row>
    <row r="8" spans="1:18" ht="26.25" x14ac:dyDescent="0.25">
      <c r="A8" s="98" t="s">
        <v>13</v>
      </c>
      <c r="B8" s="99">
        <v>4.4954461575093758E-2</v>
      </c>
      <c r="C8" s="100">
        <f>B8*B5</f>
        <v>2.0679052324543128</v>
      </c>
      <c r="D8" s="150">
        <f>(B8+B9)*B5</f>
        <v>3.5776165247931422</v>
      </c>
      <c r="E8" s="101"/>
      <c r="F8" s="101"/>
      <c r="G8" s="102"/>
      <c r="H8" s="85"/>
      <c r="I8" s="85"/>
      <c r="J8" s="85"/>
      <c r="M8"/>
      <c r="N8"/>
      <c r="O8"/>
      <c r="P8"/>
      <c r="Q8"/>
      <c r="R8"/>
    </row>
    <row r="9" spans="1:18" ht="26.25" x14ac:dyDescent="0.25">
      <c r="A9" s="103" t="s">
        <v>15</v>
      </c>
      <c r="B9" s="104">
        <v>3.2819810703018031E-2</v>
      </c>
      <c r="C9" s="151">
        <f>(B10+B9)*B5</f>
        <v>135.93209476754569</v>
      </c>
      <c r="D9" s="150"/>
      <c r="E9" s="94"/>
      <c r="F9" s="105"/>
      <c r="G9" s="102"/>
      <c r="H9" s="85"/>
      <c r="I9" s="85"/>
      <c r="J9" s="85"/>
      <c r="M9"/>
      <c r="N9"/>
      <c r="O9"/>
      <c r="P9"/>
      <c r="Q9"/>
      <c r="R9"/>
    </row>
    <row r="10" spans="1:18" ht="26.25" x14ac:dyDescent="0.25">
      <c r="A10" s="106" t="s">
        <v>14</v>
      </c>
      <c r="B10" s="107">
        <v>2.9222257277218882</v>
      </c>
      <c r="C10" s="151"/>
      <c r="D10" s="108">
        <f>B10*B5</f>
        <v>134.42238347520686</v>
      </c>
      <c r="E10" s="93"/>
      <c r="F10" s="105"/>
      <c r="G10" s="109"/>
      <c r="H10" s="85"/>
      <c r="I10" s="85"/>
      <c r="J10" s="85"/>
      <c r="M10"/>
      <c r="N10"/>
      <c r="O10"/>
      <c r="P10"/>
      <c r="Q10"/>
      <c r="R10"/>
    </row>
    <row r="11" spans="1:18" x14ac:dyDescent="0.25">
      <c r="A11" s="5"/>
      <c r="B11" s="110">
        <v>3</v>
      </c>
      <c r="C11" s="111">
        <f>C8+C9</f>
        <v>138</v>
      </c>
      <c r="D11" s="111">
        <f>D8+D10</f>
        <v>138</v>
      </c>
      <c r="E11" s="112"/>
      <c r="F11" s="112"/>
      <c r="G11" s="112"/>
      <c r="H11" s="85"/>
      <c r="I11" s="85"/>
      <c r="J11" s="85"/>
      <c r="M11"/>
      <c r="N11"/>
      <c r="O11"/>
      <c r="P11"/>
      <c r="Q11"/>
      <c r="R11"/>
    </row>
    <row r="12" spans="1:18" ht="9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M12"/>
      <c r="N12"/>
      <c r="O12"/>
      <c r="P12"/>
      <c r="Q12"/>
      <c r="R12"/>
    </row>
    <row r="13" spans="1:18" x14ac:dyDescent="0.25">
      <c r="A13" s="85"/>
      <c r="B13" s="85"/>
      <c r="C13" s="80">
        <f>(E5+D5)*B11</f>
        <v>132</v>
      </c>
      <c r="D13" s="80">
        <f>E5*B11</f>
        <v>129</v>
      </c>
      <c r="E13" s="85"/>
      <c r="F13" s="113" t="s">
        <v>33</v>
      </c>
      <c r="G13" s="85"/>
      <c r="H13" s="85"/>
      <c r="I13" s="85"/>
      <c r="J13" s="85"/>
      <c r="M13"/>
      <c r="N13"/>
      <c r="O13"/>
      <c r="P13"/>
      <c r="Q13"/>
      <c r="R13"/>
    </row>
    <row r="14" spans="1:18" ht="36" customHeight="1" x14ac:dyDescent="0.25">
      <c r="A14" s="152" t="s">
        <v>34</v>
      </c>
      <c r="B14" s="152"/>
      <c r="C14" s="114">
        <f>C9-C13</f>
        <v>3.9320947675456921</v>
      </c>
      <c r="D14" s="114">
        <f>D10-D13</f>
        <v>5.4223834752068569</v>
      </c>
      <c r="F14" s="153" t="str">
        <f>IF((AND(((B9+B10)/B11)&gt;((D5+E5)/B5),(B10/B11)&gt;(E5/B5))),E2,G2)</f>
        <v>puede representarse llegando los 46 pacientes, a los 3 años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spans="1:18" ht="18.75" customHeight="1" x14ac:dyDescent="0.25">
      <c r="A15" s="115"/>
      <c r="B15" s="115"/>
      <c r="C15" s="115"/>
      <c r="D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ht="17.25" customHeight="1" x14ac:dyDescent="0.25">
      <c r="A16" s="81" t="s">
        <v>38</v>
      </c>
      <c r="F16" s="117" t="s">
        <v>47</v>
      </c>
      <c r="G16" s="116"/>
      <c r="H16" s="115"/>
      <c r="I16" s="116"/>
      <c r="J16" s="117" t="s">
        <v>35</v>
      </c>
      <c r="K16" s="116"/>
      <c r="L16" s="116"/>
      <c r="M16" s="116"/>
      <c r="N16" s="116"/>
      <c r="O16" s="116"/>
      <c r="P16" s="116"/>
      <c r="Q16" s="116"/>
      <c r="R16" s="116"/>
    </row>
    <row r="17" spans="1:22" ht="15.75" thickBot="1" x14ac:dyDescent="0.3">
      <c r="A17" s="159" t="s">
        <v>44</v>
      </c>
      <c r="F17" s="117" t="s">
        <v>36</v>
      </c>
      <c r="G17" s="117"/>
      <c r="J17" s="117" t="s">
        <v>36</v>
      </c>
    </row>
    <row r="18" spans="1:22" x14ac:dyDescent="0.25">
      <c r="A18" s="159" t="s">
        <v>45</v>
      </c>
      <c r="E18" s="136"/>
      <c r="F18" s="137">
        <v>1</v>
      </c>
      <c r="G18" s="137">
        <v>2</v>
      </c>
      <c r="H18" s="137">
        <v>3</v>
      </c>
      <c r="I18" s="120"/>
      <c r="J18" s="137">
        <v>1</v>
      </c>
      <c r="K18" s="137">
        <v>2</v>
      </c>
      <c r="L18" s="137">
        <v>3</v>
      </c>
      <c r="M18" s="138"/>
    </row>
    <row r="19" spans="1:22" x14ac:dyDescent="0.25">
      <c r="D19" s="119" t="s">
        <v>37</v>
      </c>
      <c r="E19" s="123">
        <v>46</v>
      </c>
      <c r="F19" s="124"/>
      <c r="G19" s="124"/>
      <c r="H19" s="125"/>
      <c r="I19" s="135"/>
      <c r="J19" s="124"/>
      <c r="K19" s="125"/>
      <c r="L19" s="125"/>
      <c r="M19" s="126">
        <v>46</v>
      </c>
      <c r="N19" s="121" t="s">
        <v>37</v>
      </c>
      <c r="O19" s="122"/>
      <c r="P19" s="122"/>
      <c r="Q19" s="122"/>
      <c r="R19" s="122"/>
      <c r="S19" s="122"/>
      <c r="T19" s="122"/>
      <c r="U19" s="122"/>
      <c r="V19" s="122"/>
    </row>
    <row r="20" spans="1:22" x14ac:dyDescent="0.25">
      <c r="E20" s="123">
        <v>45</v>
      </c>
      <c r="F20" s="124"/>
      <c r="G20" s="124"/>
      <c r="H20" s="125"/>
      <c r="I20" s="135"/>
      <c r="J20" s="124"/>
      <c r="K20" s="124"/>
      <c r="L20" s="125"/>
      <c r="M20" s="126">
        <v>45</v>
      </c>
      <c r="N20" s="122"/>
      <c r="O20" s="122"/>
      <c r="P20" s="122"/>
      <c r="Q20" s="122"/>
      <c r="R20" s="122"/>
      <c r="S20" s="122"/>
      <c r="T20" s="122"/>
      <c r="U20" s="122"/>
      <c r="V20" s="122"/>
    </row>
    <row r="21" spans="1:22" ht="16.5" thickBot="1" x14ac:dyDescent="0.3">
      <c r="E21" s="127">
        <v>44</v>
      </c>
      <c r="F21" s="128"/>
      <c r="G21" s="128"/>
      <c r="H21" s="128"/>
      <c r="I21" s="139"/>
      <c r="J21" s="129"/>
      <c r="K21" s="129"/>
      <c r="L21" s="125"/>
      <c r="M21" s="131">
        <v>44</v>
      </c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x14ac:dyDescent="0.25">
      <c r="E22" s="132">
        <v>43</v>
      </c>
      <c r="F22" s="133"/>
      <c r="G22" s="133"/>
      <c r="H22" s="133"/>
      <c r="I22" s="140"/>
      <c r="J22" s="133"/>
      <c r="K22" s="133"/>
      <c r="L22" s="133"/>
      <c r="M22" s="132">
        <v>43</v>
      </c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x14ac:dyDescent="0.25">
      <c r="E23" s="132">
        <v>42</v>
      </c>
      <c r="F23" s="133"/>
      <c r="G23" s="133"/>
      <c r="H23" s="133"/>
      <c r="I23" s="135"/>
      <c r="J23" s="133"/>
      <c r="K23" s="133"/>
      <c r="L23" s="133"/>
      <c r="M23" s="132">
        <v>42</v>
      </c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x14ac:dyDescent="0.25">
      <c r="E24" s="132">
        <v>41</v>
      </c>
      <c r="F24" s="133"/>
      <c r="G24" s="133"/>
      <c r="H24" s="133"/>
      <c r="I24" s="134"/>
      <c r="J24" s="133"/>
      <c r="K24" s="133"/>
      <c r="L24" s="133"/>
      <c r="M24" s="132">
        <v>41</v>
      </c>
      <c r="N24" s="122"/>
      <c r="O24" s="122"/>
      <c r="P24" s="122"/>
      <c r="Q24" s="122"/>
      <c r="R24" s="122"/>
      <c r="S24" s="122"/>
      <c r="T24" s="122"/>
      <c r="U24" s="122"/>
      <c r="V24" s="122"/>
    </row>
    <row r="25" spans="1:22" x14ac:dyDescent="0.25">
      <c r="E25" s="132">
        <v>40</v>
      </c>
      <c r="F25" s="124"/>
      <c r="G25" s="124"/>
      <c r="H25" s="124"/>
      <c r="I25" s="134"/>
      <c r="J25" s="124"/>
      <c r="K25" s="124"/>
      <c r="L25" s="124"/>
      <c r="M25" s="132">
        <v>40</v>
      </c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2" x14ac:dyDescent="0.25">
      <c r="E26" s="132">
        <v>39</v>
      </c>
      <c r="F26" s="124"/>
      <c r="G26" s="124"/>
      <c r="H26" s="124"/>
      <c r="J26" s="124"/>
      <c r="K26" s="124"/>
      <c r="L26" s="124"/>
      <c r="M26" s="132">
        <v>39</v>
      </c>
    </row>
    <row r="27" spans="1:22" x14ac:dyDescent="0.25">
      <c r="E27" s="132">
        <v>38</v>
      </c>
      <c r="F27" s="124"/>
      <c r="G27" s="124"/>
      <c r="H27" s="124"/>
      <c r="J27" s="124"/>
      <c r="K27" s="124"/>
      <c r="L27" s="124"/>
      <c r="M27" s="132">
        <v>38</v>
      </c>
    </row>
    <row r="28" spans="1:22" x14ac:dyDescent="0.25">
      <c r="E28" s="132">
        <v>37</v>
      </c>
      <c r="F28" s="124"/>
      <c r="G28" s="124"/>
      <c r="H28" s="124"/>
      <c r="J28" s="124"/>
      <c r="K28" s="124"/>
      <c r="L28" s="124"/>
      <c r="M28" s="132">
        <v>37</v>
      </c>
    </row>
    <row r="29" spans="1:22" x14ac:dyDescent="0.25">
      <c r="E29" s="132">
        <v>36</v>
      </c>
      <c r="F29" s="124"/>
      <c r="G29" s="124"/>
      <c r="H29" s="124"/>
      <c r="J29" s="124"/>
      <c r="K29" s="124"/>
      <c r="L29" s="124"/>
      <c r="M29" s="132">
        <v>36</v>
      </c>
    </row>
    <row r="30" spans="1:22" x14ac:dyDescent="0.25">
      <c r="E30" s="132">
        <v>35</v>
      </c>
      <c r="F30" s="124"/>
      <c r="G30" s="124"/>
      <c r="H30" s="124"/>
      <c r="J30" s="124"/>
      <c r="K30" s="124"/>
      <c r="L30" s="124"/>
      <c r="M30" s="132">
        <v>35</v>
      </c>
    </row>
    <row r="31" spans="1:22" x14ac:dyDescent="0.25">
      <c r="E31" s="132">
        <v>34</v>
      </c>
      <c r="F31" s="124"/>
      <c r="G31" s="124"/>
      <c r="H31" s="124"/>
      <c r="J31" s="124"/>
      <c r="K31" s="124"/>
      <c r="L31" s="124"/>
      <c r="M31" s="132">
        <v>34</v>
      </c>
    </row>
    <row r="32" spans="1:22" x14ac:dyDescent="0.25">
      <c r="E32" s="132">
        <v>33</v>
      </c>
      <c r="F32" s="124"/>
      <c r="G32" s="124"/>
      <c r="H32" s="124"/>
      <c r="J32" s="124"/>
      <c r="K32" s="124"/>
      <c r="L32" s="124"/>
      <c r="M32" s="132">
        <v>33</v>
      </c>
    </row>
    <row r="33" spans="5:13" x14ac:dyDescent="0.25">
      <c r="E33" s="132">
        <v>32</v>
      </c>
      <c r="F33" s="124"/>
      <c r="G33" s="124"/>
      <c r="H33" s="124"/>
      <c r="J33" s="124"/>
      <c r="K33" s="124"/>
      <c r="L33" s="124"/>
      <c r="M33" s="132">
        <v>32</v>
      </c>
    </row>
    <row r="34" spans="5:13" x14ac:dyDescent="0.25">
      <c r="E34" s="132">
        <v>31</v>
      </c>
      <c r="F34" s="124"/>
      <c r="G34" s="124"/>
      <c r="H34" s="124"/>
      <c r="J34" s="124"/>
      <c r="K34" s="124"/>
      <c r="L34" s="124"/>
      <c r="M34" s="132">
        <v>31</v>
      </c>
    </row>
    <row r="35" spans="5:13" x14ac:dyDescent="0.25">
      <c r="E35" s="132">
        <v>30</v>
      </c>
      <c r="F35" s="124"/>
      <c r="G35" s="124"/>
      <c r="H35" s="124"/>
      <c r="J35" s="124"/>
      <c r="K35" s="124"/>
      <c r="L35" s="124"/>
      <c r="M35" s="132">
        <v>30</v>
      </c>
    </row>
    <row r="36" spans="5:13" x14ac:dyDescent="0.25">
      <c r="E36" s="132">
        <v>29</v>
      </c>
      <c r="F36" s="124"/>
      <c r="G36" s="124"/>
      <c r="H36" s="124"/>
      <c r="J36" s="124"/>
      <c r="K36" s="124"/>
      <c r="L36" s="124"/>
      <c r="M36" s="132">
        <v>29</v>
      </c>
    </row>
    <row r="37" spans="5:13" x14ac:dyDescent="0.25">
      <c r="E37" s="132">
        <v>28</v>
      </c>
      <c r="F37" s="124"/>
      <c r="G37" s="124"/>
      <c r="H37" s="124"/>
      <c r="J37" s="124"/>
      <c r="K37" s="124"/>
      <c r="L37" s="124"/>
      <c r="M37" s="132">
        <v>28</v>
      </c>
    </row>
    <row r="38" spans="5:13" x14ac:dyDescent="0.25">
      <c r="E38" s="132">
        <v>27</v>
      </c>
      <c r="F38" s="124"/>
      <c r="G38" s="124"/>
      <c r="H38" s="124"/>
      <c r="J38" s="124"/>
      <c r="K38" s="124"/>
      <c r="L38" s="124"/>
      <c r="M38" s="132">
        <v>27</v>
      </c>
    </row>
    <row r="39" spans="5:13" x14ac:dyDescent="0.25">
      <c r="E39" s="132">
        <v>26</v>
      </c>
      <c r="F39" s="124"/>
      <c r="G39" s="124"/>
      <c r="H39" s="124"/>
      <c r="J39" s="124"/>
      <c r="K39" s="124"/>
      <c r="L39" s="124"/>
      <c r="M39" s="132">
        <v>26</v>
      </c>
    </row>
    <row r="40" spans="5:13" x14ac:dyDescent="0.25">
      <c r="E40" s="132">
        <v>25</v>
      </c>
      <c r="F40" s="124"/>
      <c r="G40" s="124"/>
      <c r="H40" s="124"/>
      <c r="J40" s="124"/>
      <c r="K40" s="124"/>
      <c r="L40" s="124"/>
      <c r="M40" s="132">
        <v>25</v>
      </c>
    </row>
    <row r="41" spans="5:13" x14ac:dyDescent="0.25">
      <c r="E41" s="132">
        <v>24</v>
      </c>
      <c r="F41" s="124"/>
      <c r="G41" s="124"/>
      <c r="H41" s="124"/>
      <c r="J41" s="124"/>
      <c r="K41" s="124"/>
      <c r="L41" s="124"/>
      <c r="M41" s="132">
        <v>24</v>
      </c>
    </row>
    <row r="42" spans="5:13" x14ac:dyDescent="0.25">
      <c r="E42" s="132">
        <v>23</v>
      </c>
      <c r="F42" s="124"/>
      <c r="G42" s="124"/>
      <c r="H42" s="124"/>
      <c r="J42" s="124"/>
      <c r="K42" s="124"/>
      <c r="L42" s="124"/>
      <c r="M42" s="132">
        <v>23</v>
      </c>
    </row>
    <row r="43" spans="5:13" x14ac:dyDescent="0.25">
      <c r="E43" s="132">
        <v>22</v>
      </c>
      <c r="F43" s="124"/>
      <c r="G43" s="124"/>
      <c r="H43" s="124"/>
      <c r="J43" s="124"/>
      <c r="K43" s="124"/>
      <c r="L43" s="124"/>
      <c r="M43" s="132">
        <v>22</v>
      </c>
    </row>
    <row r="44" spans="5:13" x14ac:dyDescent="0.25">
      <c r="E44" s="132">
        <v>21</v>
      </c>
      <c r="F44" s="124"/>
      <c r="G44" s="124"/>
      <c r="H44" s="124"/>
      <c r="J44" s="124"/>
      <c r="K44" s="124"/>
      <c r="L44" s="124"/>
      <c r="M44" s="132">
        <v>21</v>
      </c>
    </row>
    <row r="45" spans="5:13" x14ac:dyDescent="0.25">
      <c r="E45" s="132">
        <v>20</v>
      </c>
      <c r="F45" s="124"/>
      <c r="G45" s="124"/>
      <c r="H45" s="124"/>
      <c r="J45" s="124"/>
      <c r="K45" s="124"/>
      <c r="L45" s="124"/>
      <c r="M45" s="132">
        <v>20</v>
      </c>
    </row>
    <row r="46" spans="5:13" x14ac:dyDescent="0.25">
      <c r="E46" s="132">
        <v>19</v>
      </c>
      <c r="F46" s="124"/>
      <c r="G46" s="124"/>
      <c r="H46" s="124"/>
      <c r="J46" s="124"/>
      <c r="K46" s="124"/>
      <c r="L46" s="124"/>
      <c r="M46" s="132">
        <v>19</v>
      </c>
    </row>
    <row r="47" spans="5:13" x14ac:dyDescent="0.25">
      <c r="E47" s="132">
        <v>18</v>
      </c>
      <c r="F47" s="124"/>
      <c r="G47" s="124"/>
      <c r="H47" s="124"/>
      <c r="J47" s="124"/>
      <c r="K47" s="124"/>
      <c r="L47" s="124"/>
      <c r="M47" s="132">
        <v>18</v>
      </c>
    </row>
    <row r="48" spans="5:13" x14ac:dyDescent="0.25">
      <c r="E48" s="132">
        <v>17</v>
      </c>
      <c r="F48" s="124"/>
      <c r="G48" s="124"/>
      <c r="H48" s="124"/>
      <c r="J48" s="124"/>
      <c r="K48" s="124"/>
      <c r="L48" s="124"/>
      <c r="M48" s="132">
        <v>17</v>
      </c>
    </row>
    <row r="49" spans="5:13" x14ac:dyDescent="0.25">
      <c r="E49" s="132">
        <v>16</v>
      </c>
      <c r="F49" s="124"/>
      <c r="G49" s="124"/>
      <c r="H49" s="124"/>
      <c r="J49" s="124"/>
      <c r="K49" s="124"/>
      <c r="L49" s="124"/>
      <c r="M49" s="132">
        <v>16</v>
      </c>
    </row>
    <row r="50" spans="5:13" x14ac:dyDescent="0.25">
      <c r="E50" s="132">
        <v>15</v>
      </c>
      <c r="F50" s="124"/>
      <c r="G50" s="124"/>
      <c r="H50" s="124"/>
      <c r="J50" s="124"/>
      <c r="K50" s="124"/>
      <c r="L50" s="124"/>
      <c r="M50" s="132">
        <v>15</v>
      </c>
    </row>
    <row r="51" spans="5:13" x14ac:dyDescent="0.25">
      <c r="E51" s="132">
        <v>14</v>
      </c>
      <c r="F51" s="124"/>
      <c r="G51" s="124"/>
      <c r="H51" s="124"/>
      <c r="J51" s="124"/>
      <c r="K51" s="124"/>
      <c r="L51" s="124"/>
      <c r="M51" s="132">
        <v>14</v>
      </c>
    </row>
    <row r="52" spans="5:13" x14ac:dyDescent="0.25">
      <c r="E52" s="132">
        <v>13</v>
      </c>
      <c r="F52" s="124"/>
      <c r="G52" s="124"/>
      <c r="H52" s="124"/>
      <c r="J52" s="124"/>
      <c r="K52" s="124"/>
      <c r="L52" s="124"/>
      <c r="M52" s="132">
        <v>13</v>
      </c>
    </row>
    <row r="53" spans="5:13" x14ac:dyDescent="0.25">
      <c r="E53" s="132">
        <v>12</v>
      </c>
      <c r="F53" s="124"/>
      <c r="G53" s="124"/>
      <c r="H53" s="124"/>
      <c r="J53" s="124"/>
      <c r="K53" s="124"/>
      <c r="L53" s="124"/>
      <c r="M53" s="132">
        <v>12</v>
      </c>
    </row>
    <row r="54" spans="5:13" x14ac:dyDescent="0.25">
      <c r="E54" s="132">
        <v>11</v>
      </c>
      <c r="F54" s="124"/>
      <c r="G54" s="124"/>
      <c r="H54" s="124"/>
      <c r="J54" s="124"/>
      <c r="K54" s="124"/>
      <c r="L54" s="124"/>
      <c r="M54" s="132">
        <v>11</v>
      </c>
    </row>
    <row r="55" spans="5:13" x14ac:dyDescent="0.25">
      <c r="E55" s="132">
        <v>10</v>
      </c>
      <c r="F55" s="124"/>
      <c r="G55" s="124"/>
      <c r="H55" s="124"/>
      <c r="J55" s="124"/>
      <c r="K55" s="124"/>
      <c r="L55" s="124"/>
      <c r="M55" s="132">
        <v>10</v>
      </c>
    </row>
    <row r="56" spans="5:13" x14ac:dyDescent="0.25">
      <c r="E56" s="132">
        <v>9</v>
      </c>
      <c r="F56" s="124"/>
      <c r="G56" s="124"/>
      <c r="H56" s="124"/>
      <c r="J56" s="124"/>
      <c r="K56" s="124"/>
      <c r="L56" s="124"/>
      <c r="M56" s="132">
        <v>9</v>
      </c>
    </row>
    <row r="57" spans="5:13" x14ac:dyDescent="0.25">
      <c r="E57" s="132">
        <v>8</v>
      </c>
      <c r="F57" s="124"/>
      <c r="G57" s="124"/>
      <c r="H57" s="124"/>
      <c r="J57" s="124"/>
      <c r="K57" s="124"/>
      <c r="L57" s="124"/>
      <c r="M57" s="132">
        <v>8</v>
      </c>
    </row>
    <row r="58" spans="5:13" x14ac:dyDescent="0.25">
      <c r="E58" s="132">
        <v>7</v>
      </c>
      <c r="F58" s="124"/>
      <c r="G58" s="124"/>
      <c r="H58" s="124"/>
      <c r="J58" s="124"/>
      <c r="K58" s="124"/>
      <c r="L58" s="124"/>
      <c r="M58" s="132">
        <v>7</v>
      </c>
    </row>
    <row r="59" spans="5:13" x14ac:dyDescent="0.25">
      <c r="E59" s="132">
        <v>6</v>
      </c>
      <c r="F59" s="124"/>
      <c r="G59" s="124"/>
      <c r="H59" s="124"/>
      <c r="J59" s="124"/>
      <c r="K59" s="124"/>
      <c r="L59" s="124"/>
      <c r="M59" s="132">
        <v>6</v>
      </c>
    </row>
    <row r="60" spans="5:13" x14ac:dyDescent="0.25">
      <c r="E60" s="132">
        <v>5</v>
      </c>
      <c r="F60" s="124"/>
      <c r="G60" s="124"/>
      <c r="H60" s="124"/>
      <c r="J60" s="124"/>
      <c r="K60" s="124"/>
      <c r="L60" s="124"/>
      <c r="M60" s="132">
        <v>5</v>
      </c>
    </row>
    <row r="61" spans="5:13" x14ac:dyDescent="0.25">
      <c r="E61" s="132">
        <v>4</v>
      </c>
      <c r="F61" s="124"/>
      <c r="G61" s="124"/>
      <c r="H61" s="124"/>
      <c r="J61" s="124"/>
      <c r="K61" s="124"/>
      <c r="L61" s="124"/>
      <c r="M61" s="132">
        <v>4</v>
      </c>
    </row>
    <row r="62" spans="5:13" x14ac:dyDescent="0.25">
      <c r="E62" s="132">
        <v>3</v>
      </c>
      <c r="F62" s="124"/>
      <c r="G62" s="124"/>
      <c r="H62" s="124"/>
      <c r="J62" s="124"/>
      <c r="K62" s="124"/>
      <c r="L62" s="124"/>
      <c r="M62" s="132">
        <v>3</v>
      </c>
    </row>
    <row r="63" spans="5:13" x14ac:dyDescent="0.25">
      <c r="E63" s="132">
        <v>2</v>
      </c>
      <c r="F63" s="124"/>
      <c r="G63" s="124"/>
      <c r="H63" s="124"/>
      <c r="J63" s="124"/>
      <c r="K63" s="124"/>
      <c r="L63" s="124"/>
      <c r="M63" s="132">
        <v>2</v>
      </c>
    </row>
    <row r="64" spans="5:13" x14ac:dyDescent="0.25">
      <c r="E64" s="132">
        <v>1</v>
      </c>
      <c r="F64" s="124"/>
      <c r="G64" s="124"/>
      <c r="H64" s="124"/>
      <c r="J64" s="124"/>
      <c r="K64" s="124"/>
      <c r="L64" s="124"/>
      <c r="M64" s="132">
        <v>1</v>
      </c>
    </row>
    <row r="65" spans="6:12" x14ac:dyDescent="0.25">
      <c r="F65" s="118">
        <v>1</v>
      </c>
      <c r="G65" s="118">
        <v>2</v>
      </c>
      <c r="H65" s="118">
        <v>3</v>
      </c>
      <c r="J65" s="118">
        <v>1</v>
      </c>
      <c r="K65" s="118">
        <v>2</v>
      </c>
      <c r="L65" s="118">
        <v>3</v>
      </c>
    </row>
    <row r="66" spans="6:12" x14ac:dyDescent="0.25">
      <c r="F66" s="117" t="s">
        <v>36</v>
      </c>
      <c r="G66" s="117"/>
      <c r="H66" s="117"/>
      <c r="I66" s="117"/>
      <c r="J66" s="117" t="s">
        <v>36</v>
      </c>
    </row>
    <row r="67" spans="6:12" x14ac:dyDescent="0.25">
      <c r="F67" s="117" t="s">
        <v>47</v>
      </c>
      <c r="G67" s="116"/>
      <c r="H67" s="115"/>
      <c r="I67" s="116"/>
      <c r="J67" s="117" t="s">
        <v>35</v>
      </c>
    </row>
  </sheetData>
  <mergeCells count="4">
    <mergeCell ref="D8:D9"/>
    <mergeCell ref="C9:C10"/>
    <mergeCell ref="A14:B14"/>
    <mergeCell ref="F14:R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PtS</vt:lpstr>
      <vt:lpstr>PtSLEv, MortCV</vt:lpstr>
      <vt:lpstr>Mort x Rg1</vt:lpstr>
      <vt:lpstr>MortCV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2020-04-27T15:34:56Z</dcterms:modified>
</cp:coreProperties>
</file>