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lo\Desktop\20180806-FOURRIER Evoloc\"/>
    </mc:Choice>
  </mc:AlternateContent>
  <bookViews>
    <workbookView xWindow="0" yWindow="0" windowWidth="20490" windowHeight="7545"/>
  </bookViews>
  <sheets>
    <sheet name="PtSLEv, VarPrim" sheetId="3" r:id="rId1"/>
    <sheet name="PtSLEv, MortCV IM ACV" sheetId="2" r:id="rId2"/>
    <sheet name="MortCV IM ACV x Rg1" sheetId="4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3" i="4" l="1"/>
  <c r="C13" i="4"/>
  <c r="B5" i="4"/>
  <c r="A1" i="4"/>
  <c r="C7" i="4" l="1"/>
  <c r="D10" i="4"/>
  <c r="D14" i="4" s="1"/>
  <c r="E2" i="4"/>
  <c r="G2" i="4" s="1"/>
  <c r="C8" i="4"/>
  <c r="D7" i="4"/>
  <c r="D8" i="4"/>
  <c r="D11" i="4" s="1"/>
  <c r="C9" i="4"/>
  <c r="C14" i="4" s="1"/>
  <c r="A23" i="3"/>
  <c r="F14" i="4" l="1"/>
  <c r="C11" i="4"/>
  <c r="K30" i="3"/>
  <c r="K29" i="3"/>
  <c r="K28" i="3"/>
  <c r="K27" i="3"/>
  <c r="F16" i="3" l="1"/>
  <c r="A23" i="2"/>
  <c r="F21" i="2" l="1"/>
  <c r="A21" i="2"/>
  <c r="C19" i="2"/>
  <c r="B19" i="2"/>
  <c r="I13" i="2"/>
  <c r="F13" i="2"/>
  <c r="I12" i="2"/>
  <c r="F12" i="2"/>
  <c r="B21" i="2" s="1"/>
  <c r="I11" i="2"/>
  <c r="F11" i="2"/>
  <c r="H26" i="2" s="1"/>
  <c r="J16" i="2"/>
  <c r="I16" i="2"/>
  <c r="J15" i="2"/>
  <c r="I15" i="2"/>
  <c r="C21" i="2" l="1"/>
  <c r="A21" i="3"/>
  <c r="F21" i="3" l="1"/>
  <c r="C19" i="3"/>
  <c r="B19" i="3"/>
  <c r="J16" i="3"/>
  <c r="I16" i="3"/>
  <c r="J15" i="3"/>
  <c r="I15" i="3"/>
  <c r="I13" i="3"/>
  <c r="F13" i="3"/>
  <c r="D13" i="3"/>
  <c r="I12" i="3"/>
  <c r="F12" i="3"/>
  <c r="G15" i="3" s="1"/>
  <c r="D21" i="3" s="1"/>
  <c r="D12" i="3"/>
  <c r="I11" i="3"/>
  <c r="F11" i="3"/>
  <c r="H26" i="3" s="1"/>
  <c r="D11" i="3"/>
  <c r="I8" i="3"/>
  <c r="H8" i="3"/>
  <c r="E11" i="3" s="1"/>
  <c r="H11" i="3" s="1"/>
  <c r="E13" i="3" l="1"/>
  <c r="E12" i="3"/>
  <c r="H12" i="3" s="1"/>
  <c r="B21" i="3"/>
  <c r="C21" i="3"/>
  <c r="D13" i="2"/>
  <c r="D12" i="2"/>
  <c r="D11" i="2"/>
  <c r="I8" i="2"/>
  <c r="H8" i="2"/>
  <c r="E11" i="2" s="1"/>
  <c r="H11" i="2" l="1"/>
  <c r="E12" i="2"/>
  <c r="H12" i="2" s="1"/>
  <c r="E13" i="2"/>
  <c r="G15" i="2"/>
  <c r="D21" i="2" s="1"/>
  <c r="H13" i="3"/>
  <c r="H29" i="3" s="1"/>
  <c r="F15" i="3"/>
  <c r="B23" i="3"/>
  <c r="C23" i="3"/>
  <c r="H27" i="3" l="1"/>
  <c r="H13" i="2"/>
  <c r="H29" i="2" s="1"/>
  <c r="K29" i="2" s="1"/>
  <c r="F15" i="2"/>
  <c r="F16" i="2" s="1"/>
  <c r="D23" i="3"/>
  <c r="H28" i="3"/>
  <c r="F23" i="3"/>
  <c r="H30" i="3" l="1"/>
  <c r="B23" i="2"/>
  <c r="H27" i="2" s="1"/>
  <c r="K27" i="2" s="1"/>
  <c r="I29" i="3"/>
  <c r="I27" i="3"/>
  <c r="C23" i="2"/>
  <c r="H28" i="2" l="1"/>
  <c r="K28" i="2" s="1"/>
  <c r="I28" i="3"/>
  <c r="H30" i="2"/>
  <c r="D23" i="2"/>
  <c r="F23" i="2"/>
  <c r="I27" i="2" l="1"/>
  <c r="K30" i="2"/>
  <c r="I28" i="2"/>
  <c r="I29" i="2"/>
</calcChain>
</file>

<file path=xl/sharedStrings.xml><?xml version="1.0" encoding="utf-8"?>
<sst xmlns="http://schemas.openxmlformats.org/spreadsheetml/2006/main" count="87" uniqueCount="44">
  <si>
    <t>Supervivencia</t>
  </si>
  <si>
    <t>Diferencia</t>
  </si>
  <si>
    <t xml:space="preserve">en </t>
  </si>
  <si>
    <t>días</t>
  </si>
  <si>
    <t>en</t>
  </si>
  <si>
    <t>Dif Medias = PtSLEv,</t>
  </si>
  <si>
    <t>El área de referencia representa</t>
  </si>
  <si>
    <t>Área de referencia</t>
  </si>
  <si>
    <t>En un área de:</t>
  </si>
  <si>
    <t>Media t con Ev,</t>
  </si>
  <si>
    <t>Resto de t sin éxito</t>
  </si>
  <si>
    <t>tSLEv sin la intervención</t>
  </si>
  <si>
    <t>PtSLEv por la intervención</t>
  </si>
  <si>
    <t>Área Bajo la Curva (ABC) por píxeles</t>
  </si>
  <si>
    <t>Tiempo medio que permenecen con evento</t>
  </si>
  <si>
    <t>Tiempo medio de Supervivencia Libre de Evento (tSLEv)</t>
  </si>
  <si>
    <t>Calculadora del "Tiempo medio con Evento" (t con Ev) y de la "Prolongación del Tiempo medio con Evento (Pt con Ev)"</t>
  </si>
  <si>
    <r>
      <rPr>
        <b/>
        <sz val="11"/>
        <color rgb="FF993300"/>
        <rFont val="Calibri"/>
        <family val="2"/>
        <scheme val="minor"/>
      </rPr>
      <t>Tabla ... 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</si>
  <si>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r>
      <rPr>
        <sz val="10"/>
        <color rgb="FF0000FF"/>
        <rFont val="Calibri"/>
        <family val="2"/>
        <scheme val="minor"/>
      </rPr>
      <t>Abreviaturas</t>
    </r>
    <r>
      <rPr>
        <b/>
        <sz val="10"/>
        <color rgb="FF0000FF"/>
        <rFont val="Calibri"/>
        <family val="2"/>
        <scheme val="minor"/>
      </rPr>
      <t>:</t>
    </r>
    <r>
      <rPr>
        <b/>
        <sz val="10"/>
        <rFont val="Calibri"/>
        <family val="2"/>
        <scheme val="minor"/>
      </rPr>
      <t xml:space="preserve"> t con Ev: </t>
    </r>
    <r>
      <rPr>
        <sz val="10"/>
        <rFont val="Calibri"/>
        <family val="2"/>
        <scheme val="minor"/>
      </rPr>
      <t xml:space="preserve">Tiempo medio con Evento;  </t>
    </r>
    <r>
      <rPr>
        <b/>
        <sz val="10"/>
        <rFont val="Calibri"/>
        <family val="2"/>
        <scheme val="minor"/>
      </rPr>
      <t xml:space="preserve">PtSLEv: </t>
    </r>
    <r>
      <rPr>
        <sz val="10"/>
        <rFont val="Calibri"/>
        <family val="2"/>
        <scheme val="minor"/>
      </rPr>
      <t>Prolongación del tiempo medio de Supervivencia Libre de Evento.</t>
    </r>
  </si>
  <si>
    <r>
      <rPr>
        <b/>
        <sz val="11"/>
        <color rgb="FF993300"/>
        <rFont val="Calibri"/>
        <family val="2"/>
        <scheme val="minor"/>
      </rPr>
      <t>Tabla 2:</t>
    </r>
    <r>
      <rPr>
        <b/>
        <sz val="11"/>
        <rFont val="Calibri"/>
        <family val="2"/>
        <scheme val="minor"/>
      </rPr>
      <t xml:space="preserve"> Cálculo del "Tiempo medio de Supervivencia Libre de Evento"(tSLEv) por las áreas bajo las curvas</t>
    </r>
  </si>
  <si>
    <t>meses</t>
  </si>
  <si>
    <t>Sabatine MS, Giugliano RP, Keech AC, Honarpour N, on behalf of the FOURIER Steering Committee and Investigators. Evolocumab and Clinical Outcomes in Patients with Cardiovascular Disease. N Engl J Med. 2017;376(18):1713–22.</t>
  </si>
  <si>
    <t>[Mort CV, IM, Ictus, Hosp Ang-Inest o RevasCoron]</t>
  </si>
  <si>
    <t>[Mort CV, IM o AV]</t>
  </si>
  <si>
    <t>Estatinas + Evolocumab, n= 13784</t>
  </si>
  <si>
    <t>Estatinas + Placbebo, n= 13870</t>
  </si>
  <si>
    <t>20170504-ECA FOURIER 2,1y, PS100 +Estat [Evolo vs Pl], -MACE -LDL. Sabatine</t>
  </si>
  <si>
    <t>de los</t>
  </si>
  <si>
    <t>del grupo Interv</t>
  </si>
  <si>
    <t>del grupo Contr</t>
  </si>
  <si>
    <t>NO</t>
  </si>
  <si>
    <t>puede representarse llegando los</t>
  </si>
  <si>
    <t>pacientes, a los</t>
  </si>
  <si>
    <t>, pues habría que recortar o ampliar los tiempos respectivos de uno o más pacientes "libres de evento" o "con evento"</t>
  </si>
  <si>
    <t>Gráfico PtSLEv x Rg 1</t>
  </si>
  <si>
    <t>NNT</t>
  </si>
  <si>
    <t>años</t>
  </si>
  <si>
    <t xml:space="preserve">NOTA: </t>
  </si>
  <si>
    <t>Distribuir cuadros verdes tras todos los supervivientes al evento</t>
  </si>
  <si>
    <t>Placebo</t>
  </si>
  <si>
    <t>Años</t>
  </si>
  <si>
    <t>[MortCV, IAM o ACV]</t>
  </si>
  <si>
    <t>Personas</t>
  </si>
  <si>
    <t>Evolocumab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</si>
</sst>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€_-;\-* #,##0.00\ _€_-;_-* &quot;-&quot;??\ _€_-;_-@_-"/>
    <numFmt numFmtId="164" formatCode="0.0"/>
    <numFmt numFmtId="165" formatCode="_-* #,##0.0\ _€_-;\-* #,##0.0\ _€_-;_-* &quot;-&quot;??\ _€_-;_-@_-"/>
    <numFmt numFmtId="166" formatCode="0.0%"/>
    <numFmt numFmtId="167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99330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10"/>
      <color rgb="FF006600"/>
      <name val="Calibri"/>
      <family val="2"/>
      <scheme val="minor"/>
    </font>
    <font>
      <sz val="10"/>
      <color rgb="FF008000"/>
      <name val="Calibri"/>
      <family val="2"/>
      <scheme val="minor"/>
    </font>
    <font>
      <i/>
      <sz val="10"/>
      <color rgb="FF008000"/>
      <name val="Calibri"/>
      <family val="2"/>
      <scheme val="minor"/>
    </font>
    <font>
      <sz val="10"/>
      <color rgb="FF669900"/>
      <name val="Calibri"/>
      <family val="2"/>
      <scheme val="minor"/>
    </font>
    <font>
      <i/>
      <sz val="10"/>
      <color rgb="FF669900"/>
      <name val="Calibri"/>
      <family val="2"/>
      <scheme val="minor"/>
    </font>
    <font>
      <sz val="10"/>
      <color rgb="FFFF66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009900"/>
      <name val="Calibri"/>
      <family val="2"/>
      <scheme val="minor"/>
    </font>
    <font>
      <i/>
      <sz val="10"/>
      <color rgb="FF0099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6699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99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3" fillId="3" borderId="0" xfId="1" applyNumberFormat="1" applyFont="1" applyFill="1" applyBorder="1" applyAlignment="1">
      <alignment horizontal="center"/>
    </xf>
    <xf numFmtId="2" fontId="3" fillId="0" borderId="0" xfId="0" applyNumberFormat="1" applyFont="1"/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13" xfId="0" applyFont="1" applyBorder="1"/>
    <xf numFmtId="0" fontId="3" fillId="0" borderId="14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right"/>
    </xf>
    <xf numFmtId="0" fontId="3" fillId="0" borderId="9" xfId="0" applyFont="1" applyBorder="1"/>
    <xf numFmtId="0" fontId="3" fillId="2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6" fillId="0" borderId="16" xfId="0" applyFont="1" applyBorder="1" applyAlignment="1">
      <alignment vertical="center"/>
    </xf>
    <xf numFmtId="2" fontId="3" fillId="0" borderId="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2" fontId="3" fillId="0" borderId="7" xfId="0" applyNumberFormat="1" applyFont="1" applyFill="1" applyBorder="1" applyAlignment="1">
      <alignment horizontal="center" wrapText="1"/>
    </xf>
    <xf numFmtId="2" fontId="3" fillId="3" borderId="0" xfId="1" applyNumberFormat="1" applyFont="1" applyFill="1" applyBorder="1" applyAlignment="1">
      <alignment horizontal="center"/>
    </xf>
    <xf numFmtId="2" fontId="3" fillId="3" borderId="12" xfId="1" applyNumberFormat="1" applyFont="1" applyFill="1" applyBorder="1" applyAlignment="1">
      <alignment horizontal="center"/>
    </xf>
    <xf numFmtId="2" fontId="3" fillId="0" borderId="0" xfId="1" applyNumberFormat="1" applyFont="1" applyFill="1" applyBorder="1" applyAlignment="1">
      <alignment horizontal="center"/>
    </xf>
    <xf numFmtId="4" fontId="3" fillId="3" borderId="2" xfId="0" applyNumberFormat="1" applyFont="1" applyFill="1" applyBorder="1"/>
    <xf numFmtId="165" fontId="3" fillId="0" borderId="2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2" fontId="5" fillId="0" borderId="7" xfId="0" applyNumberFormat="1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66" fontId="3" fillId="2" borderId="10" xfId="2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11" fillId="0" borderId="0" xfId="0" applyFont="1" applyAlignment="1">
      <alignment horizontal="right"/>
    </xf>
    <xf numFmtId="2" fontId="11" fillId="0" borderId="0" xfId="0" applyNumberFormat="1" applyFont="1"/>
    <xf numFmtId="166" fontId="12" fillId="0" borderId="0" xfId="2" applyNumberFormat="1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right"/>
    </xf>
    <xf numFmtId="2" fontId="14" fillId="0" borderId="0" xfId="0" applyNumberFormat="1" applyFont="1"/>
    <xf numFmtId="166" fontId="15" fillId="0" borderId="0" xfId="2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right"/>
    </xf>
    <xf numFmtId="2" fontId="16" fillId="0" borderId="0" xfId="0" applyNumberFormat="1" applyFont="1"/>
    <xf numFmtId="166" fontId="17" fillId="0" borderId="0" xfId="2" applyNumberFormat="1" applyFont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 wrapText="1"/>
    </xf>
    <xf numFmtId="167" fontId="3" fillId="3" borderId="5" xfId="0" applyNumberFormat="1" applyFont="1" applyFill="1" applyBorder="1"/>
    <xf numFmtId="0" fontId="3" fillId="4" borderId="0" xfId="0" applyFont="1" applyFill="1"/>
    <xf numFmtId="2" fontId="3" fillId="4" borderId="0" xfId="0" applyNumberFormat="1" applyFont="1" applyFill="1"/>
    <xf numFmtId="0" fontId="5" fillId="4" borderId="8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/>
    <xf numFmtId="0" fontId="3" fillId="4" borderId="7" xfId="0" applyFont="1" applyFill="1" applyBorder="1" applyAlignment="1">
      <alignment vertical="center" wrapText="1"/>
    </xf>
    <xf numFmtId="2" fontId="3" fillId="4" borderId="7" xfId="0" applyNumberFormat="1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 wrapText="1"/>
    </xf>
    <xf numFmtId="2" fontId="3" fillId="4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right"/>
    </xf>
    <xf numFmtId="0" fontId="11" fillId="4" borderId="0" xfId="0" applyFont="1" applyFill="1"/>
    <xf numFmtId="0" fontId="11" fillId="4" borderId="0" xfId="0" applyFont="1" applyFill="1" applyAlignment="1">
      <alignment horizontal="right"/>
    </xf>
    <xf numFmtId="2" fontId="11" fillId="4" borderId="0" xfId="0" applyNumberFormat="1" applyFont="1" applyFill="1"/>
    <xf numFmtId="166" fontId="12" fillId="4" borderId="0" xfId="2" applyNumberFormat="1" applyFont="1" applyFill="1" applyAlignment="1">
      <alignment horizontal="center"/>
    </xf>
    <xf numFmtId="0" fontId="14" fillId="4" borderId="0" xfId="0" applyFont="1" applyFill="1"/>
    <xf numFmtId="0" fontId="14" fillId="4" borderId="0" xfId="0" applyFont="1" applyFill="1" applyAlignment="1">
      <alignment horizontal="right"/>
    </xf>
    <xf numFmtId="2" fontId="14" fillId="4" borderId="0" xfId="0" applyNumberFormat="1" applyFont="1" applyFill="1"/>
    <xf numFmtId="166" fontId="15" fillId="4" borderId="0" xfId="2" applyNumberFormat="1" applyFont="1" applyFill="1" applyAlignment="1">
      <alignment horizontal="center"/>
    </xf>
    <xf numFmtId="0" fontId="16" fillId="4" borderId="0" xfId="0" applyFont="1" applyFill="1"/>
    <xf numFmtId="0" fontId="16" fillId="4" borderId="0" xfId="0" applyFont="1" applyFill="1" applyAlignment="1">
      <alignment horizontal="right"/>
    </xf>
    <xf numFmtId="2" fontId="16" fillId="4" borderId="0" xfId="0" applyNumberFormat="1" applyFont="1" applyFill="1"/>
    <xf numFmtId="166" fontId="17" fillId="4" borderId="0" xfId="2" applyNumberFormat="1" applyFont="1" applyFill="1" applyAlignment="1">
      <alignment horizontal="center"/>
    </xf>
    <xf numFmtId="2" fontId="5" fillId="4" borderId="7" xfId="0" applyNumberFormat="1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3" fontId="3" fillId="0" borderId="0" xfId="0" applyNumberFormat="1" applyFont="1"/>
    <xf numFmtId="1" fontId="11" fillId="0" borderId="0" xfId="0" applyNumberFormat="1" applyFont="1"/>
    <xf numFmtId="1" fontId="14" fillId="0" borderId="0" xfId="0" applyNumberFormat="1" applyFont="1"/>
    <xf numFmtId="1" fontId="16" fillId="0" borderId="0" xfId="0" applyNumberFormat="1" applyFont="1"/>
    <xf numFmtId="1" fontId="5" fillId="0" borderId="7" xfId="0" applyNumberFormat="1" applyFont="1" applyBorder="1"/>
    <xf numFmtId="0" fontId="21" fillId="0" borderId="0" xfId="0" applyFont="1" applyAlignment="1">
      <alignment vertical="center"/>
    </xf>
    <xf numFmtId="0" fontId="0" fillId="0" borderId="0" xfId="0" applyBorder="1"/>
    <xf numFmtId="166" fontId="21" fillId="0" borderId="0" xfId="2" applyNumberFormat="1" applyFont="1" applyAlignment="1">
      <alignment horizontal="left" vertical="center"/>
    </xf>
    <xf numFmtId="0" fontId="21" fillId="0" borderId="0" xfId="0" applyFont="1"/>
    <xf numFmtId="49" fontId="21" fillId="0" borderId="0" xfId="0" applyNumberFormat="1" applyFont="1"/>
    <xf numFmtId="0" fontId="22" fillId="0" borderId="0" xfId="0" applyFont="1" applyAlignment="1">
      <alignment vertical="center"/>
    </xf>
    <xf numFmtId="0" fontId="21" fillId="0" borderId="0" xfId="0" applyFont="1" applyFill="1" applyAlignment="1">
      <alignment horizontal="right"/>
    </xf>
    <xf numFmtId="1" fontId="21" fillId="3" borderId="0" xfId="0" applyNumberFormat="1" applyFont="1" applyFill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1" fontId="23" fillId="2" borderId="7" xfId="0" applyNumberFormat="1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9" fontId="17" fillId="0" borderId="0" xfId="2" applyFont="1" applyFill="1" applyBorder="1" applyAlignment="1">
      <alignment horizontal="center" vertical="center"/>
    </xf>
    <xf numFmtId="9" fontId="24" fillId="0" borderId="0" xfId="2" applyFont="1" applyFill="1" applyBorder="1" applyAlignment="1">
      <alignment horizontal="center" vertical="center"/>
    </xf>
    <xf numFmtId="9" fontId="12" fillId="0" borderId="0" xfId="2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top" wrapText="1"/>
    </xf>
    <xf numFmtId="0" fontId="2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wrapText="1"/>
    </xf>
    <xf numFmtId="2" fontId="11" fillId="2" borderId="7" xfId="0" applyNumberFormat="1" applyFont="1" applyFill="1" applyBorder="1" applyAlignment="1">
      <alignment vertical="center"/>
    </xf>
    <xf numFmtId="1" fontId="11" fillId="0" borderId="7" xfId="0" applyNumberFormat="1" applyFont="1" applyBorder="1" applyAlignment="1">
      <alignment vertical="center"/>
    </xf>
    <xf numFmtId="166" fontId="12" fillId="0" borderId="0" xfId="2" applyNumberFormat="1" applyFont="1" applyAlignment="1">
      <alignment horizontal="center" vertical="center"/>
    </xf>
    <xf numFmtId="166" fontId="12" fillId="0" borderId="0" xfId="0" applyNumberFormat="1" applyFont="1" applyAlignment="1">
      <alignment vertical="center" wrapText="1"/>
    </xf>
    <xf numFmtId="0" fontId="23" fillId="0" borderId="7" xfId="0" applyFont="1" applyBorder="1" applyAlignment="1">
      <alignment horizontal="right" wrapText="1"/>
    </xf>
    <xf numFmtId="2" fontId="23" fillId="2" borderId="7" xfId="0" applyNumberFormat="1" applyFont="1" applyFill="1" applyBorder="1" applyAlignment="1">
      <alignment vertical="center"/>
    </xf>
    <xf numFmtId="166" fontId="17" fillId="0" borderId="0" xfId="2" applyNumberFormat="1" applyFont="1" applyFill="1" applyBorder="1" applyAlignment="1">
      <alignment vertical="center"/>
    </xf>
    <xf numFmtId="0" fontId="16" fillId="0" borderId="7" xfId="0" applyFont="1" applyBorder="1" applyAlignment="1">
      <alignment horizontal="right" wrapText="1"/>
    </xf>
    <xf numFmtId="2" fontId="16" fillId="2" borderId="7" xfId="0" applyNumberFormat="1" applyFont="1" applyFill="1" applyBorder="1" applyAlignment="1">
      <alignment vertical="center"/>
    </xf>
    <xf numFmtId="1" fontId="16" fillId="0" borderId="7" xfId="0" applyNumberFormat="1" applyFont="1" applyBorder="1" applyAlignment="1">
      <alignment vertical="center"/>
    </xf>
    <xf numFmtId="166" fontId="17" fillId="0" borderId="0" xfId="2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vertical="center"/>
    </xf>
    <xf numFmtId="1" fontId="25" fillId="0" borderId="7" xfId="0" applyNumberFormat="1" applyFont="1" applyBorder="1" applyAlignment="1">
      <alignment horizontal="right" vertical="center"/>
    </xf>
    <xf numFmtId="9" fontId="21" fillId="0" borderId="0" xfId="0" applyNumberFormat="1" applyFont="1"/>
    <xf numFmtId="0" fontId="21" fillId="0" borderId="0" xfId="0" applyFont="1" applyAlignment="1">
      <alignment horizontal="left" vertical="top"/>
    </xf>
    <xf numFmtId="164" fontId="16" fillId="3" borderId="7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20" fillId="0" borderId="0" xfId="0" applyFont="1"/>
    <xf numFmtId="0" fontId="0" fillId="0" borderId="17" xfId="0" applyBorder="1"/>
    <xf numFmtId="0" fontId="0" fillId="0" borderId="18" xfId="0" applyBorder="1" applyAlignment="1">
      <alignment horizontal="center" vertical="center"/>
    </xf>
    <xf numFmtId="0" fontId="0" fillId="0" borderId="18" xfId="0" applyBorder="1"/>
    <xf numFmtId="0" fontId="0" fillId="0" borderId="19" xfId="0" applyBorder="1"/>
    <xf numFmtId="0" fontId="20" fillId="0" borderId="0" xfId="0" applyFont="1" applyAlignment="1">
      <alignment horizontal="right"/>
    </xf>
    <xf numFmtId="0" fontId="19" fillId="0" borderId="20" xfId="0" applyFont="1" applyBorder="1" applyAlignment="1">
      <alignment horizontal="center" vertical="center"/>
    </xf>
    <xf numFmtId="0" fontId="0" fillId="5" borderId="7" xfId="0" applyFill="1" applyBorder="1"/>
    <xf numFmtId="0" fontId="0" fillId="6" borderId="7" xfId="0" applyFill="1" applyBorder="1"/>
    <xf numFmtId="0" fontId="19" fillId="0" borderId="21" xfId="0" applyFont="1" applyBorder="1" applyAlignment="1">
      <alignment horizontal="center" vertical="center"/>
    </xf>
    <xf numFmtId="0" fontId="0" fillId="0" borderId="0" xfId="0" applyFill="1" applyBorder="1"/>
    <xf numFmtId="0" fontId="26" fillId="0" borderId="22" xfId="0" applyFont="1" applyBorder="1" applyAlignment="1">
      <alignment horizontal="center" vertical="center"/>
    </xf>
    <xf numFmtId="0" fontId="0" fillId="7" borderId="23" xfId="0" applyFill="1" applyBorder="1"/>
    <xf numFmtId="0" fontId="0" fillId="0" borderId="24" xfId="0" applyBorder="1"/>
    <xf numFmtId="0" fontId="0" fillId="5" borderId="23" xfId="0" applyFill="1" applyBorder="1"/>
    <xf numFmtId="0" fontId="0" fillId="6" borderId="23" xfId="0" applyFill="1" applyBorder="1"/>
    <xf numFmtId="0" fontId="27" fillId="0" borderId="25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5" borderId="10" xfId="0" applyFill="1" applyBorder="1"/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9" fillId="4" borderId="16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1" fontId="11" fillId="0" borderId="7" xfId="0" applyNumberFormat="1" applyFont="1" applyBorder="1" applyAlignment="1">
      <alignment horizontal="right" vertical="center"/>
    </xf>
    <xf numFmtId="1" fontId="16" fillId="0" borderId="7" xfId="0" applyNumberFormat="1" applyFont="1" applyBorder="1" applyAlignment="1">
      <alignment horizontal="right" vertical="center"/>
    </xf>
    <xf numFmtId="0" fontId="21" fillId="0" borderId="7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00FF00"/>
      <color rgb="FFFF6600"/>
      <color rgb="FFFFFF99"/>
      <color rgb="FF669900"/>
      <color rgb="FF006600"/>
      <color rgb="FF008000"/>
      <color rgb="FF009900"/>
      <color rgb="FFCCFF33"/>
      <color rgb="FF99FF33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</a:rPr>
              <a:t>Prolongación</a:t>
            </a:r>
            <a:r>
              <a:rPr lang="es-ES" sz="1200" b="1" baseline="0">
                <a:solidFill>
                  <a:sysClr val="windowText" lastClr="000000"/>
                </a:solidFill>
              </a:rPr>
              <a:t> del tiempo medio de Supervivencia Libre de Evento</a:t>
            </a:r>
            <a:endParaRPr lang="es-ES" sz="12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384492563429572"/>
          <c:y val="0.25138888888888888"/>
          <c:w val="0.79115507436570431"/>
          <c:h val="0.5584565470982794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VarPrim'!$G$27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VarPrim'!$H$26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VarPrim'!$H$27</c:f>
              <c:numCache>
                <c:formatCode>0.00</c:formatCode>
                <c:ptCount val="1"/>
                <c:pt idx="0">
                  <c:v>1.2000731038684131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25-43F3-99BC-4F113AE60179}"/>
            </c:ext>
          </c:extLst>
        </c:ser>
        <c:ser>
          <c:idx val="1"/>
          <c:order val="1"/>
          <c:tx>
            <c:strRef>
              <c:f>'PtSLEv, VarPrim'!$G$28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1666666666666673"/>
                  <c:y val="-5.7961867741319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0099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VarPrim'!$H$26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VarPrim'!$H$28</c:f>
              <c:numCache>
                <c:formatCode>0.00</c:formatCode>
                <c:ptCount val="1"/>
                <c:pt idx="0">
                  <c:v>0.14425830033505926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25-43F3-99BC-4F113AE60179}"/>
            </c:ext>
          </c:extLst>
        </c:ser>
        <c:ser>
          <c:idx val="2"/>
          <c:order val="2"/>
          <c:tx>
            <c:strRef>
              <c:f>'PtSLEv, VarPrim'!$G$29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solidFill>
                <a:srgbClr val="66FF33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-0.21111111111111117"/>
                  <c:y val="1.2420400230282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25-43F3-99BC-4F113AE6017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VarPrim'!$H$26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VarPrim'!$H$29</c:f>
              <c:numCache>
                <c:formatCode>0.00</c:formatCode>
                <c:ptCount val="1"/>
                <c:pt idx="0">
                  <c:v>22.655668595796527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25-43F3-99BC-4F113AE60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39433231"/>
        <c:axId val="1039425743"/>
      </c:barChart>
      <c:catAx>
        <c:axId val="10394332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25743"/>
        <c:crosses val="autoZero"/>
        <c:auto val="1"/>
        <c:lblAlgn val="ctr"/>
        <c:lblOffset val="100"/>
        <c:noMultiLvlLbl val="0"/>
      </c:catAx>
      <c:valAx>
        <c:axId val="10394257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tieimpo de seguimiento analizado</a:t>
                </a:r>
              </a:p>
            </c:rich>
          </c:tx>
          <c:layout>
            <c:manualLayout>
              <c:xMode val="edge"/>
              <c:yMode val="edge"/>
              <c:x val="3.1124890638670168E-2"/>
              <c:y val="0.1234219871122920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39433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chemeClr val="tx1"/>
                </a:solidFill>
              </a:rPr>
              <a:t>Prolongación</a:t>
            </a:r>
            <a:r>
              <a:rPr lang="es-ES" sz="1200" b="1" baseline="0">
                <a:solidFill>
                  <a:schemeClr val="tx1"/>
                </a:solidFill>
              </a:rPr>
              <a:t> del tiempo medio de Supervivencia Libre de Evento</a:t>
            </a:r>
          </a:p>
        </c:rich>
      </c:tx>
      <c:layout>
        <c:manualLayout>
          <c:xMode val="edge"/>
          <c:yMode val="edge"/>
          <c:x val="0.1195777915499638"/>
          <c:y val="1.24064954027584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18262270341207348"/>
          <c:y val="0.18820079922442126"/>
          <c:w val="0.7784884076990376"/>
          <c:h val="0.6510491396908719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'PtSLEv, MortCV IM ACV'!$G$27</c:f>
              <c:strCache>
                <c:ptCount val="1"/>
                <c:pt idx="0">
                  <c:v>Resto de t sin éxito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388888888888889"/>
                  <c:y val="8.0080080080080079E-3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 IM ACV'!$H$26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MortCV IM ACV'!$H$27</c:f>
              <c:numCache>
                <c:formatCode>0.00</c:formatCode>
                <c:ptCount val="1"/>
                <c:pt idx="0">
                  <c:v>0.69906792567773379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12-49B3-B879-9D5743F89E0C}"/>
            </c:ext>
          </c:extLst>
        </c:ser>
        <c:ser>
          <c:idx val="1"/>
          <c:order val="1"/>
          <c:tx>
            <c:strRef>
              <c:f>'PtSLEv, MortCV IM ACV'!$G$28</c:f>
              <c:strCache>
                <c:ptCount val="1"/>
                <c:pt idx="0">
                  <c:v>PtSLEv por la intervención</c:v>
                </c:pt>
              </c:strCache>
            </c:strRef>
          </c:tx>
          <c:spPr>
            <a:solidFill>
              <a:srgbClr val="009900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32500000000000007"/>
                  <c:y val="-1.2012012012012012E-2"/>
                </c:manualLayout>
              </c:layout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rgbClr val="0099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 IM ACV'!$H$26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MortCV IM ACV'!$H$28</c:f>
              <c:numCache>
                <c:formatCode>0.00</c:formatCode>
                <c:ptCount val="1"/>
                <c:pt idx="0">
                  <c:v>0.16136460554371002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12-49B3-B879-9D5743F89E0C}"/>
            </c:ext>
          </c:extLst>
        </c:ser>
        <c:ser>
          <c:idx val="2"/>
          <c:order val="2"/>
          <c:tx>
            <c:strRef>
              <c:f>'PtSLEv, MortCV IM ACV'!$G$29</c:f>
              <c:strCache>
                <c:ptCount val="1"/>
                <c:pt idx="0">
                  <c:v>tSLEv sin la intervención</c:v>
                </c:pt>
              </c:strCache>
            </c:strRef>
          </c:tx>
          <c:spPr>
            <a:solidFill>
              <a:srgbClr val="CCFF3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24722222222222226"/>
                  <c:y val="1.20120120120118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912-49B3-B879-9D5743F89E0C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rgbClr val="92D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'PtSLEv, MortCV IM ACV'!$H$26</c:f>
              <c:strCache>
                <c:ptCount val="1"/>
                <c:pt idx="0">
                  <c:v>meses</c:v>
                </c:pt>
              </c:strCache>
            </c:strRef>
          </c:cat>
          <c:val>
            <c:numRef>
              <c:f>'PtSLEv, MortCV IM ACV'!$H$29</c:f>
              <c:numCache>
                <c:formatCode>0.00</c:formatCode>
                <c:ptCount val="1"/>
                <c:pt idx="0">
                  <c:v>23.139567468778555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12-49B3-B879-9D5743F89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44752031"/>
        <c:axId val="1044762847"/>
      </c:barChart>
      <c:catAx>
        <c:axId val="1044752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62847"/>
        <c:crosses val="autoZero"/>
        <c:auto val="1"/>
        <c:lblAlgn val="ctr"/>
        <c:lblOffset val="100"/>
        <c:noMultiLvlLbl val="0"/>
      </c:catAx>
      <c:valAx>
        <c:axId val="1044762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ysClr val="windowText" lastClr="000000"/>
                    </a:solidFill>
                  </a:rPr>
                  <a:t>Marco de tiempo deseguimiento analizado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175347315819756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44752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4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96686"/>
          <a:ext cx="2407226" cy="910937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276225</xdr:colOff>
      <xdr:row>30</xdr:row>
      <xdr:rowOff>29221</xdr:rowOff>
    </xdr:from>
    <xdr:to>
      <xdr:col>8</xdr:col>
      <xdr:colOff>666750</xdr:colOff>
      <xdr:row>50</xdr:row>
      <xdr:rowOff>29220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7327</xdr:rowOff>
    </xdr:from>
    <xdr:to>
      <xdr:col>3</xdr:col>
      <xdr:colOff>841863</xdr:colOff>
      <xdr:row>53</xdr:row>
      <xdr:rowOff>159728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05500"/>
          <a:ext cx="4977178" cy="4182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935183</xdr:colOff>
      <xdr:row>7</xdr:row>
      <xdr:rowOff>129886</xdr:rowOff>
    </xdr:from>
    <xdr:to>
      <xdr:col>7</xdr:col>
      <xdr:colOff>389659</xdr:colOff>
      <xdr:row>10</xdr:row>
      <xdr:rowOff>69273</xdr:rowOff>
    </xdr:to>
    <xdr:cxnSp macro="">
      <xdr:nvCxnSpPr>
        <xdr:cNvPr id="2" name="Conector recto de flecha 2">
          <a:extLst>
            <a:ext uri="{FF2B5EF4-FFF2-40B4-BE49-F238E27FC236}">
              <a16:creationId xmlns:a16="http://schemas.microsoft.com/office/drawing/2014/main" id="{B6A55497-9BA0-460A-A8AC-30C24F10F25F}"/>
            </a:ext>
          </a:extLst>
        </xdr:cNvPr>
        <xdr:cNvCxnSpPr>
          <a:cxnSpLocks noChangeShapeType="1"/>
        </xdr:cNvCxnSpPr>
      </xdr:nvCxnSpPr>
      <xdr:spPr bwMode="auto">
        <a:xfrm flipH="1">
          <a:off x="5621483" y="1149061"/>
          <a:ext cx="2816801" cy="749012"/>
        </a:xfrm>
        <a:prstGeom prst="straightConnector1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</xdr:col>
      <xdr:colOff>19050</xdr:colOff>
      <xdr:row>30</xdr:row>
      <xdr:rowOff>104774</xdr:rowOff>
    </xdr:from>
    <xdr:to>
      <xdr:col>10</xdr:col>
      <xdr:colOff>400050</xdr:colOff>
      <xdr:row>50</xdr:row>
      <xdr:rowOff>38099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27</xdr:row>
      <xdr:rowOff>0</xdr:rowOff>
    </xdr:from>
    <xdr:to>
      <xdr:col>4</xdr:col>
      <xdr:colOff>613521</xdr:colOff>
      <xdr:row>52</xdr:row>
      <xdr:rowOff>152400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86618"/>
          <a:ext cx="5793440" cy="4074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1362</xdr:colOff>
      <xdr:row>22</xdr:row>
      <xdr:rowOff>87086</xdr:rowOff>
    </xdr:from>
    <xdr:to>
      <xdr:col>7</xdr:col>
      <xdr:colOff>5443</xdr:colOff>
      <xdr:row>22</xdr:row>
      <xdr:rowOff>97973</xdr:rowOff>
    </xdr:to>
    <xdr:cxnSp macro="">
      <xdr:nvCxnSpPr>
        <xdr:cNvPr id="3" name="Conector recto de flecha 2"/>
        <xdr:cNvCxnSpPr/>
      </xdr:nvCxnSpPr>
      <xdr:spPr>
        <a:xfrm flipV="1">
          <a:off x="3344637" y="4773386"/>
          <a:ext cx="499381" cy="10887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8</xdr:col>
      <xdr:colOff>0</xdr:colOff>
      <xdr:row>22</xdr:row>
      <xdr:rowOff>87088</xdr:rowOff>
    </xdr:from>
    <xdr:to>
      <xdr:col>10</xdr:col>
      <xdr:colOff>0</xdr:colOff>
      <xdr:row>22</xdr:row>
      <xdr:rowOff>92537</xdr:rowOff>
    </xdr:to>
    <xdr:cxnSp macro="">
      <xdr:nvCxnSpPr>
        <xdr:cNvPr id="4" name="Conector recto de flecha 3"/>
        <xdr:cNvCxnSpPr/>
      </xdr:nvCxnSpPr>
      <xdr:spPr>
        <a:xfrm flipV="1">
          <a:off x="4086225" y="4773388"/>
          <a:ext cx="495300" cy="5449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19</xdr:row>
      <xdr:rowOff>103119</xdr:rowOff>
    </xdr:from>
    <xdr:to>
      <xdr:col>5</xdr:col>
      <xdr:colOff>240196</xdr:colOff>
      <xdr:row>19</xdr:row>
      <xdr:rowOff>110223</xdr:rowOff>
    </xdr:to>
    <xdr:cxnSp macro="">
      <xdr:nvCxnSpPr>
        <xdr:cNvPr id="5" name="Conector recto de flecha 4"/>
        <xdr:cNvCxnSpPr/>
      </xdr:nvCxnSpPr>
      <xdr:spPr>
        <a:xfrm flipV="1">
          <a:off x="3343275" y="4198869"/>
          <a:ext cx="240196" cy="7104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8</xdr:col>
      <xdr:colOff>0</xdr:colOff>
      <xdr:row>19</xdr:row>
      <xdr:rowOff>110223</xdr:rowOff>
    </xdr:from>
    <xdr:to>
      <xdr:col>9</xdr:col>
      <xdr:colOff>8283</xdr:colOff>
      <xdr:row>19</xdr:row>
      <xdr:rowOff>111401</xdr:rowOff>
    </xdr:to>
    <xdr:cxnSp macro="">
      <xdr:nvCxnSpPr>
        <xdr:cNvPr id="6" name="Conector recto de flecha 5"/>
        <xdr:cNvCxnSpPr/>
      </xdr:nvCxnSpPr>
      <xdr:spPr>
        <a:xfrm>
          <a:off x="4086225" y="4205973"/>
          <a:ext cx="255933" cy="117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  <xdr:twoCellAnchor>
    <xdr:from>
      <xdr:col>5</xdr:col>
      <xdr:colOff>0</xdr:colOff>
      <xdr:row>21</xdr:row>
      <xdr:rowOff>76196</xdr:rowOff>
    </xdr:from>
    <xdr:to>
      <xdr:col>7</xdr:col>
      <xdr:colOff>0</xdr:colOff>
      <xdr:row>21</xdr:row>
      <xdr:rowOff>81642</xdr:rowOff>
    </xdr:to>
    <xdr:cxnSp macro="">
      <xdr:nvCxnSpPr>
        <xdr:cNvPr id="7" name="Conector recto de flecha 6"/>
        <xdr:cNvCxnSpPr/>
      </xdr:nvCxnSpPr>
      <xdr:spPr>
        <a:xfrm flipV="1">
          <a:off x="3343275" y="4552946"/>
          <a:ext cx="495300" cy="5446"/>
        </a:xfrm>
        <a:prstGeom prst="straightConnector1">
          <a:avLst/>
        </a:prstGeom>
        <a:noFill/>
        <a:ln w="19050" cap="flat" cmpd="sng" algn="ctr">
          <a:solidFill>
            <a:srgbClr val="00B0F0"/>
          </a:solidFill>
          <a:prstDash val="sysDot"/>
          <a:miter lim="800000"/>
          <a:tailEnd type="triangle"/>
        </a:ln>
        <a:effectLst/>
      </xdr:spPr>
    </xdr:cxnSp>
    <xdr:clientData/>
  </xdr:twoCellAnchor>
  <xdr:twoCellAnchor editAs="oneCell">
    <xdr:from>
      <xdr:col>22</xdr:col>
      <xdr:colOff>0</xdr:colOff>
      <xdr:row>0</xdr:row>
      <xdr:rowOff>0</xdr:rowOff>
    </xdr:from>
    <xdr:to>
      <xdr:col>33</xdr:col>
      <xdr:colOff>72272</xdr:colOff>
      <xdr:row>21</xdr:row>
      <xdr:rowOff>95646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00950" y="0"/>
          <a:ext cx="7425572" cy="4572396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21</xdr:row>
      <xdr:rowOff>85725</xdr:rowOff>
    </xdr:from>
    <xdr:to>
      <xdr:col>9</xdr:col>
      <xdr:colOff>8283</xdr:colOff>
      <xdr:row>21</xdr:row>
      <xdr:rowOff>86903</xdr:rowOff>
    </xdr:to>
    <xdr:cxnSp macro="">
      <xdr:nvCxnSpPr>
        <xdr:cNvPr id="9" name="Conector recto de flecha 8"/>
        <xdr:cNvCxnSpPr/>
      </xdr:nvCxnSpPr>
      <xdr:spPr>
        <a:xfrm>
          <a:off x="4086225" y="4562475"/>
          <a:ext cx="255933" cy="1178"/>
        </a:xfrm>
        <a:prstGeom prst="straightConnector1">
          <a:avLst/>
        </a:prstGeom>
        <a:noFill/>
        <a:ln w="19050" cap="flat" cmpd="sng" algn="ctr">
          <a:solidFill>
            <a:srgbClr val="7030A0"/>
          </a:solidFill>
          <a:prstDash val="sysDot"/>
          <a:miter lim="800000"/>
          <a:tailEnd type="triangle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zoomScaleNormal="100" workbookViewId="0"/>
  </sheetViews>
  <sheetFormatPr baseColWidth="10" defaultRowHeight="12.75" x14ac:dyDescent="0.2"/>
  <cols>
    <col min="1" max="1" width="27" style="2" customWidth="1"/>
    <col min="2" max="2" width="18.28515625" style="2" customWidth="1"/>
    <col min="3" max="3" width="16.7109375" style="2" customWidth="1"/>
    <col min="4" max="4" width="15.140625" style="2" customWidth="1"/>
    <col min="5" max="5" width="16.7109375" style="2" customWidth="1"/>
    <col min="6" max="6" width="14.140625" style="2" customWidth="1"/>
    <col min="7" max="7" width="13.42578125" style="2" customWidth="1"/>
    <col min="8" max="8" width="18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4" ht="8.25" customHeight="1" thickBot="1" x14ac:dyDescent="0.25"/>
    <row r="2" spans="1:14" ht="16.5" thickBot="1" x14ac:dyDescent="0.25">
      <c r="A2" s="42" t="s">
        <v>16</v>
      </c>
      <c r="B2" s="27"/>
      <c r="C2" s="27"/>
      <c r="D2" s="27"/>
      <c r="E2" s="27"/>
      <c r="F2" s="27"/>
      <c r="G2" s="27"/>
      <c r="H2" s="27"/>
      <c r="I2" s="28"/>
    </row>
    <row r="3" spans="1:14" ht="8.25" customHeight="1" x14ac:dyDescent="0.2"/>
    <row r="4" spans="1:14" ht="15" x14ac:dyDescent="0.25">
      <c r="A4" s="1" t="s">
        <v>26</v>
      </c>
    </row>
    <row r="5" spans="1:14" ht="15" x14ac:dyDescent="0.25">
      <c r="A5" s="3" t="s">
        <v>21</v>
      </c>
    </row>
    <row r="6" spans="1:14" ht="25.5" x14ac:dyDescent="0.2">
      <c r="A6" s="74" t="s">
        <v>22</v>
      </c>
      <c r="B6" s="72" t="s">
        <v>13</v>
      </c>
      <c r="F6" s="54" t="s">
        <v>0</v>
      </c>
      <c r="G6" s="56" t="s">
        <v>20</v>
      </c>
      <c r="N6" s="107"/>
    </row>
    <row r="7" spans="1:14" x14ac:dyDescent="0.2">
      <c r="A7" s="2">
        <v>1</v>
      </c>
      <c r="B7" s="4">
        <v>9849</v>
      </c>
      <c r="F7" s="55">
        <v>0.16</v>
      </c>
      <c r="G7" s="57">
        <v>24</v>
      </c>
      <c r="N7" s="107"/>
    </row>
    <row r="8" spans="1:14" x14ac:dyDescent="0.2">
      <c r="A8" s="2">
        <v>2</v>
      </c>
      <c r="B8" s="4">
        <v>3078</v>
      </c>
      <c r="F8" s="29"/>
      <c r="G8" s="30" t="s">
        <v>6</v>
      </c>
      <c r="H8" s="47">
        <f>G7*F7</f>
        <v>3.84</v>
      </c>
      <c r="I8" s="31" t="str">
        <f>G6</f>
        <v>meses</v>
      </c>
      <c r="N8" s="107"/>
    </row>
    <row r="9" spans="1:14" x14ac:dyDescent="0.2">
      <c r="A9" s="2">
        <v>3</v>
      </c>
      <c r="B9" s="4">
        <v>3448</v>
      </c>
    </row>
    <row r="10" spans="1:14" ht="38.25" x14ac:dyDescent="0.2">
      <c r="D10" s="53" t="s">
        <v>13</v>
      </c>
      <c r="E10" s="43" t="s">
        <v>14</v>
      </c>
      <c r="F10" s="7"/>
      <c r="G10" s="26"/>
      <c r="H10" s="45" t="s">
        <v>15</v>
      </c>
      <c r="I10" s="7"/>
    </row>
    <row r="11" spans="1:14" x14ac:dyDescent="0.2">
      <c r="C11" s="5" t="s">
        <v>7</v>
      </c>
      <c r="D11" s="6">
        <f>B7</f>
        <v>9849</v>
      </c>
      <c r="E11" s="48">
        <f>H8</f>
        <v>3.84</v>
      </c>
      <c r="F11" s="7" t="str">
        <f>G6</f>
        <v>meses</v>
      </c>
      <c r="H11" s="58">
        <f>G7-E11</f>
        <v>20.16</v>
      </c>
      <c r="I11" s="6" t="str">
        <f>G6</f>
        <v>meses</v>
      </c>
    </row>
    <row r="12" spans="1:14" x14ac:dyDescent="0.2">
      <c r="C12" s="44" t="s">
        <v>24</v>
      </c>
      <c r="D12" s="6">
        <f>B8</f>
        <v>3078</v>
      </c>
      <c r="E12" s="46">
        <f>D12*E11/D11</f>
        <v>1.2000731038684131</v>
      </c>
      <c r="F12" s="7" t="str">
        <f>G6</f>
        <v>meses</v>
      </c>
      <c r="H12" s="9">
        <f>G7-E12</f>
        <v>22.799926896131588</v>
      </c>
      <c r="I12" s="6" t="str">
        <f>G6</f>
        <v>meses</v>
      </c>
    </row>
    <row r="13" spans="1:14" x14ac:dyDescent="0.2">
      <c r="C13" s="44" t="s">
        <v>25</v>
      </c>
      <c r="D13" s="6">
        <f>B9</f>
        <v>3448</v>
      </c>
      <c r="E13" s="46">
        <f>D13*E11/D11</f>
        <v>1.3443314042034724</v>
      </c>
      <c r="F13" s="7" t="str">
        <f>G6</f>
        <v>meses</v>
      </c>
      <c r="H13" s="9">
        <f>G7-E13</f>
        <v>22.655668595796527</v>
      </c>
      <c r="I13" s="8" t="str">
        <f>G6</f>
        <v>meses</v>
      </c>
    </row>
    <row r="14" spans="1:14" x14ac:dyDescent="0.2">
      <c r="I14" s="10"/>
    </row>
    <row r="15" spans="1:14" x14ac:dyDescent="0.2">
      <c r="E15" s="11" t="s">
        <v>1</v>
      </c>
      <c r="F15" s="49">
        <f>E13-E12</f>
        <v>0.14425830033505926</v>
      </c>
      <c r="G15" s="12" t="str">
        <f>F12</f>
        <v>meses</v>
      </c>
      <c r="H15" s="12" t="s">
        <v>2</v>
      </c>
      <c r="I15" s="50">
        <f>G7</f>
        <v>24</v>
      </c>
      <c r="J15" s="13" t="str">
        <f>G6</f>
        <v>meses</v>
      </c>
    </row>
    <row r="16" spans="1:14" x14ac:dyDescent="0.2">
      <c r="E16" s="14"/>
      <c r="F16" s="75">
        <f>F15*31</f>
        <v>4.4720073103868376</v>
      </c>
      <c r="G16" s="32" t="s">
        <v>3</v>
      </c>
      <c r="H16" s="15" t="s">
        <v>4</v>
      </c>
      <c r="I16" s="51">
        <f>G7</f>
        <v>24</v>
      </c>
      <c r="J16" s="16" t="str">
        <f>G6</f>
        <v>meses</v>
      </c>
    </row>
    <row r="17" spans="1:12" ht="13.5" thickBot="1" x14ac:dyDescent="0.25"/>
    <row r="18" spans="1:12" ht="18.75" customHeight="1" thickBot="1" x14ac:dyDescent="0.25">
      <c r="A18" s="170" t="s">
        <v>19</v>
      </c>
      <c r="B18" s="171"/>
      <c r="C18" s="171"/>
      <c r="D18" s="171"/>
      <c r="E18" s="171"/>
      <c r="F18" s="172"/>
      <c r="G18" s="76"/>
      <c r="H18" s="76"/>
      <c r="I18" s="77"/>
      <c r="L18" s="59"/>
    </row>
    <row r="19" spans="1:12" ht="36.75" customHeight="1" x14ac:dyDescent="0.2">
      <c r="A19" s="33"/>
      <c r="B19" s="78" t="str">
        <f>C12</f>
        <v>Estatinas + Evolocumab, n= 13784</v>
      </c>
      <c r="C19" s="78" t="str">
        <f>C13</f>
        <v>Estatinas + Placbebo, n= 13870</v>
      </c>
      <c r="D19" s="79"/>
      <c r="E19" s="79"/>
      <c r="F19" s="79"/>
      <c r="G19" s="76"/>
      <c r="H19" s="79"/>
      <c r="I19" s="79"/>
      <c r="J19" s="23"/>
      <c r="K19" s="23"/>
    </row>
    <row r="20" spans="1:12" ht="25.5" x14ac:dyDescent="0.2">
      <c r="A20" s="34" t="s">
        <v>8</v>
      </c>
      <c r="B20" s="80" t="s">
        <v>9</v>
      </c>
      <c r="C20" s="81" t="s">
        <v>9</v>
      </c>
      <c r="D20" s="80" t="s">
        <v>5</v>
      </c>
      <c r="E20" s="79"/>
      <c r="F20" s="80" t="s">
        <v>5</v>
      </c>
      <c r="G20" s="76"/>
      <c r="H20" s="76"/>
      <c r="I20" s="77"/>
    </row>
    <row r="21" spans="1:12" x14ac:dyDescent="0.2">
      <c r="A21" s="36" t="str">
        <f>CONCATENATE(G7," ",G6)</f>
        <v>24 meses</v>
      </c>
      <c r="B21" s="82" t="str">
        <f>F12</f>
        <v>meses</v>
      </c>
      <c r="C21" s="83" t="str">
        <f>F12</f>
        <v>meses</v>
      </c>
      <c r="D21" s="82" t="str">
        <f>G15</f>
        <v>meses</v>
      </c>
      <c r="E21" s="76"/>
      <c r="F21" s="82" t="str">
        <f>G16</f>
        <v>días</v>
      </c>
      <c r="G21" s="76"/>
      <c r="H21" s="76"/>
      <c r="I21" s="76"/>
    </row>
    <row r="22" spans="1:12" s="41" customFormat="1" x14ac:dyDescent="0.2">
      <c r="A22" s="38"/>
      <c r="B22" s="79"/>
      <c r="C22" s="79"/>
      <c r="D22" s="79"/>
      <c r="E22" s="84"/>
      <c r="F22" s="79"/>
      <c r="G22" s="84"/>
      <c r="H22" s="84"/>
      <c r="I22" s="84"/>
    </row>
    <row r="23" spans="1:12" ht="42" customHeight="1" x14ac:dyDescent="0.2">
      <c r="A23" s="85" t="str">
        <f>A6</f>
        <v>[Mort CV, IM, Ictus, Hosp Ang-Inest o RevasCoron]</v>
      </c>
      <c r="B23" s="86">
        <f>E12</f>
        <v>1.2000731038684131</v>
      </c>
      <c r="C23" s="86">
        <f>E13</f>
        <v>1.3443314042034724</v>
      </c>
      <c r="D23" s="86">
        <f>C23-B23</f>
        <v>0.14425830033505926</v>
      </c>
      <c r="E23" s="76"/>
      <c r="F23" s="87">
        <f>F16</f>
        <v>4.4720073103868376</v>
      </c>
      <c r="G23" s="76"/>
      <c r="H23" s="76"/>
      <c r="I23" s="76"/>
    </row>
    <row r="24" spans="1:12" ht="8.25" customHeight="1" x14ac:dyDescent="0.2">
      <c r="A24" s="88"/>
      <c r="B24" s="89"/>
      <c r="C24" s="89"/>
      <c r="D24" s="89"/>
      <c r="E24" s="76"/>
      <c r="F24" s="90"/>
      <c r="G24" s="76"/>
      <c r="H24" s="76"/>
      <c r="I24" s="76"/>
    </row>
    <row r="25" spans="1:12" ht="18" customHeight="1" x14ac:dyDescent="0.2">
      <c r="A25" s="173" t="s">
        <v>18</v>
      </c>
      <c r="B25" s="174"/>
      <c r="C25" s="174"/>
      <c r="D25" s="174"/>
      <c r="E25" s="174"/>
      <c r="F25" s="175"/>
      <c r="G25" s="76"/>
      <c r="H25" s="76"/>
      <c r="I25" s="76"/>
    </row>
    <row r="26" spans="1:12" x14ac:dyDescent="0.2">
      <c r="A26" s="76"/>
      <c r="B26" s="76"/>
      <c r="C26" s="76"/>
      <c r="D26" s="76"/>
      <c r="E26" s="76"/>
      <c r="F26" s="76"/>
      <c r="G26" s="76"/>
      <c r="H26" s="91" t="str">
        <f>F11</f>
        <v>meses</v>
      </c>
      <c r="I26" s="76"/>
      <c r="K26" s="5" t="s">
        <v>3</v>
      </c>
    </row>
    <row r="27" spans="1:12" x14ac:dyDescent="0.2">
      <c r="A27" s="76"/>
      <c r="B27" s="76"/>
      <c r="C27" s="76"/>
      <c r="D27" s="76"/>
      <c r="E27" s="76"/>
      <c r="F27" s="92"/>
      <c r="G27" s="93" t="s">
        <v>10</v>
      </c>
      <c r="H27" s="94">
        <f>B23</f>
        <v>1.2000731038684131</v>
      </c>
      <c r="I27" s="95">
        <f>H27/H30</f>
        <v>5.0003045994517215E-2</v>
      </c>
      <c r="K27" s="108">
        <f>H27*31</f>
        <v>37.202266219920809</v>
      </c>
    </row>
    <row r="28" spans="1:12" x14ac:dyDescent="0.2">
      <c r="A28" s="76"/>
      <c r="B28" s="76"/>
      <c r="C28" s="76"/>
      <c r="D28" s="76"/>
      <c r="E28" s="76"/>
      <c r="F28" s="96"/>
      <c r="G28" s="97" t="s">
        <v>12</v>
      </c>
      <c r="H28" s="98">
        <f>C23-B23</f>
        <v>0.14425830033505926</v>
      </c>
      <c r="I28" s="99">
        <f>H28/H30</f>
        <v>6.010762513960803E-3</v>
      </c>
      <c r="K28" s="109">
        <f>H28*31</f>
        <v>4.4720073103868376</v>
      </c>
    </row>
    <row r="29" spans="1:12" x14ac:dyDescent="0.2">
      <c r="A29" s="76"/>
      <c r="B29" s="76"/>
      <c r="C29" s="76"/>
      <c r="D29" s="76"/>
      <c r="E29" s="76"/>
      <c r="F29" s="100"/>
      <c r="G29" s="101" t="s">
        <v>11</v>
      </c>
      <c r="H29" s="102">
        <f>H13</f>
        <v>22.655668595796527</v>
      </c>
      <c r="I29" s="103">
        <f>H29/H30</f>
        <v>0.94398619149152196</v>
      </c>
      <c r="K29" s="110">
        <f>H29*31</f>
        <v>702.32572646969231</v>
      </c>
    </row>
    <row r="30" spans="1:12" x14ac:dyDescent="0.2">
      <c r="A30" s="76"/>
      <c r="B30" s="76"/>
      <c r="C30" s="76"/>
      <c r="D30" s="76"/>
      <c r="E30" s="76"/>
      <c r="F30" s="76"/>
      <c r="G30" s="76"/>
      <c r="H30" s="104">
        <f>SUM(H27:H29)</f>
        <v>24</v>
      </c>
      <c r="I30" s="76"/>
      <c r="K30" s="111">
        <f>H30*31</f>
        <v>744</v>
      </c>
    </row>
    <row r="31" spans="1:12" x14ac:dyDescent="0.2">
      <c r="A31" s="76"/>
      <c r="B31" s="76"/>
      <c r="C31" s="76"/>
      <c r="D31" s="76"/>
      <c r="E31" s="76"/>
      <c r="F31" s="76"/>
      <c r="G31" s="76"/>
      <c r="H31" s="76"/>
      <c r="I31" s="76"/>
    </row>
    <row r="32" spans="1:12" x14ac:dyDescent="0.2">
      <c r="A32" s="76"/>
      <c r="B32" s="76"/>
      <c r="C32" s="76"/>
      <c r="D32" s="76"/>
      <c r="E32" s="76"/>
      <c r="F32" s="76"/>
      <c r="G32" s="76"/>
      <c r="H32" s="76"/>
      <c r="I32" s="76"/>
    </row>
    <row r="33" spans="1:9" x14ac:dyDescent="0.2">
      <c r="A33" s="76"/>
      <c r="B33" s="76"/>
      <c r="C33" s="76"/>
      <c r="D33" s="76"/>
      <c r="E33" s="76"/>
      <c r="F33" s="76"/>
      <c r="G33" s="76"/>
      <c r="H33" s="76"/>
      <c r="I33" s="76"/>
    </row>
    <row r="34" spans="1:9" x14ac:dyDescent="0.2">
      <c r="A34" s="76"/>
      <c r="B34" s="76"/>
      <c r="C34" s="76"/>
      <c r="D34" s="76"/>
      <c r="E34" s="76"/>
      <c r="F34" s="76"/>
      <c r="G34" s="76"/>
      <c r="H34" s="76"/>
      <c r="I34" s="76"/>
    </row>
    <row r="35" spans="1:9" x14ac:dyDescent="0.2">
      <c r="A35" s="76"/>
      <c r="B35" s="76"/>
      <c r="C35" s="76"/>
      <c r="D35" s="76"/>
      <c r="E35" s="76"/>
      <c r="F35" s="76"/>
      <c r="G35" s="76"/>
      <c r="H35" s="76"/>
      <c r="I35" s="76"/>
    </row>
    <row r="36" spans="1:9" x14ac:dyDescent="0.2">
      <c r="A36" s="76"/>
      <c r="B36" s="76"/>
      <c r="C36" s="76"/>
      <c r="D36" s="76"/>
      <c r="E36" s="76"/>
      <c r="F36" s="76"/>
      <c r="G36" s="76"/>
      <c r="H36" s="76"/>
      <c r="I36" s="76"/>
    </row>
    <row r="37" spans="1:9" x14ac:dyDescent="0.2">
      <c r="A37" s="76"/>
      <c r="B37" s="76"/>
      <c r="C37" s="76"/>
      <c r="D37" s="76"/>
      <c r="E37" s="76"/>
      <c r="F37" s="76"/>
      <c r="G37" s="76"/>
      <c r="H37" s="76"/>
      <c r="I37" s="76"/>
    </row>
    <row r="38" spans="1:9" x14ac:dyDescent="0.2">
      <c r="A38" s="76"/>
      <c r="B38" s="76"/>
      <c r="C38" s="76"/>
      <c r="D38" s="76"/>
      <c r="E38" s="76"/>
      <c r="F38" s="76"/>
      <c r="G38" s="76"/>
      <c r="H38" s="76"/>
      <c r="I38" s="76"/>
    </row>
    <row r="39" spans="1:9" x14ac:dyDescent="0.2">
      <c r="A39" s="76"/>
      <c r="B39" s="76"/>
      <c r="C39" s="76"/>
      <c r="D39" s="76"/>
      <c r="E39" s="76"/>
      <c r="F39" s="76"/>
      <c r="G39" s="76"/>
      <c r="H39" s="76"/>
      <c r="I39" s="76"/>
    </row>
    <row r="40" spans="1:9" x14ac:dyDescent="0.2">
      <c r="A40" s="76"/>
      <c r="B40" s="76"/>
      <c r="C40" s="76"/>
      <c r="D40" s="76"/>
      <c r="E40" s="76"/>
      <c r="F40" s="76"/>
      <c r="G40" s="76"/>
      <c r="H40" s="76"/>
      <c r="I40" s="76"/>
    </row>
    <row r="41" spans="1:9" x14ac:dyDescent="0.2">
      <c r="A41" s="76"/>
      <c r="B41" s="76"/>
      <c r="C41" s="76"/>
      <c r="D41" s="76"/>
      <c r="E41" s="76"/>
      <c r="F41" s="76"/>
      <c r="G41" s="76"/>
      <c r="H41" s="76"/>
      <c r="I41" s="76"/>
    </row>
    <row r="42" spans="1:9" x14ac:dyDescent="0.2">
      <c r="A42" s="76"/>
      <c r="B42" s="76"/>
      <c r="C42" s="76"/>
      <c r="D42" s="76"/>
      <c r="E42" s="76"/>
      <c r="F42" s="76"/>
      <c r="G42" s="76"/>
      <c r="H42" s="76"/>
      <c r="I42" s="76"/>
    </row>
    <row r="43" spans="1:9" x14ac:dyDescent="0.2">
      <c r="A43" s="76"/>
      <c r="B43" s="76"/>
      <c r="C43" s="76"/>
      <c r="D43" s="76"/>
      <c r="E43" s="76"/>
      <c r="F43" s="76"/>
      <c r="G43" s="76"/>
      <c r="H43" s="76"/>
      <c r="I43" s="76"/>
    </row>
    <row r="44" spans="1:9" x14ac:dyDescent="0.2">
      <c r="A44" s="76"/>
      <c r="B44" s="76"/>
      <c r="C44" s="76"/>
      <c r="D44" s="76"/>
      <c r="E44" s="76"/>
      <c r="F44" s="76"/>
      <c r="G44" s="76"/>
      <c r="H44" s="76"/>
      <c r="I44" s="76"/>
    </row>
    <row r="45" spans="1:9" x14ac:dyDescent="0.2">
      <c r="A45" s="76"/>
      <c r="B45" s="76"/>
      <c r="C45" s="76"/>
      <c r="D45" s="76"/>
      <c r="E45" s="76"/>
      <c r="F45" s="76"/>
      <c r="G45" s="76"/>
      <c r="H45" s="76"/>
      <c r="I45" s="76"/>
    </row>
    <row r="46" spans="1:9" x14ac:dyDescent="0.2">
      <c r="A46" s="76"/>
      <c r="B46" s="76"/>
      <c r="C46" s="76"/>
      <c r="D46" s="76"/>
      <c r="E46" s="76"/>
      <c r="F46" s="76"/>
      <c r="G46" s="76"/>
      <c r="H46" s="76"/>
      <c r="I46" s="76"/>
    </row>
    <row r="47" spans="1:9" x14ac:dyDescent="0.2">
      <c r="A47" s="76"/>
      <c r="B47" s="76"/>
      <c r="C47" s="76"/>
      <c r="D47" s="76"/>
      <c r="E47" s="76"/>
      <c r="F47" s="76"/>
      <c r="G47" s="76"/>
      <c r="H47" s="76"/>
      <c r="I47" s="76"/>
    </row>
    <row r="48" spans="1:9" x14ac:dyDescent="0.2">
      <c r="A48" s="76"/>
      <c r="B48" s="76"/>
      <c r="C48" s="76"/>
      <c r="D48" s="76"/>
      <c r="E48" s="76"/>
      <c r="F48" s="76"/>
      <c r="G48" s="76"/>
      <c r="H48" s="76"/>
      <c r="I48" s="76"/>
    </row>
    <row r="49" spans="1:9" x14ac:dyDescent="0.2">
      <c r="A49" s="76"/>
      <c r="B49" s="76"/>
      <c r="C49" s="76"/>
      <c r="D49" s="76"/>
      <c r="E49" s="76"/>
      <c r="F49" s="76"/>
      <c r="G49" s="76"/>
      <c r="H49" s="76"/>
      <c r="I49" s="76"/>
    </row>
    <row r="50" spans="1:9" x14ac:dyDescent="0.2">
      <c r="A50" s="76"/>
      <c r="B50" s="76"/>
      <c r="C50" s="76"/>
      <c r="D50" s="76"/>
      <c r="E50" s="76"/>
      <c r="F50" s="76"/>
      <c r="G50" s="76"/>
      <c r="H50" s="76"/>
      <c r="I50" s="76"/>
    </row>
    <row r="51" spans="1:9" x14ac:dyDescent="0.2">
      <c r="A51" s="76"/>
      <c r="B51" s="76"/>
      <c r="C51" s="76"/>
      <c r="D51" s="76"/>
      <c r="E51" s="76"/>
      <c r="F51" s="76"/>
      <c r="G51" s="76"/>
      <c r="H51" s="76"/>
      <c r="I51" s="76"/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/>
  </sheetViews>
  <sheetFormatPr baseColWidth="10" defaultRowHeight="12.75" x14ac:dyDescent="0.2"/>
  <cols>
    <col min="1" max="1" width="24.42578125" style="2" customWidth="1"/>
    <col min="2" max="2" width="18.140625" style="2" customWidth="1"/>
    <col min="3" max="3" width="18" style="2" customWidth="1"/>
    <col min="4" max="4" width="17.140625" style="2" customWidth="1"/>
    <col min="5" max="5" width="18.85546875" style="2" customWidth="1"/>
    <col min="6" max="6" width="14.140625" style="2" customWidth="1"/>
    <col min="7" max="7" width="12.85546875" style="2" customWidth="1"/>
    <col min="8" max="8" width="17.42578125" style="2" customWidth="1"/>
    <col min="9" max="256" width="11.42578125" style="2"/>
    <col min="257" max="257" width="24.42578125" style="2" customWidth="1"/>
    <col min="258" max="258" width="16.42578125" style="2" customWidth="1"/>
    <col min="259" max="259" width="15.42578125" style="2" customWidth="1"/>
    <col min="260" max="260" width="13.28515625" style="2" customWidth="1"/>
    <col min="261" max="261" width="22.85546875" style="2" customWidth="1"/>
    <col min="262" max="262" width="14.140625" style="2" customWidth="1"/>
    <col min="263" max="263" width="11.42578125" style="2"/>
    <col min="264" max="264" width="17.42578125" style="2" customWidth="1"/>
    <col min="265" max="512" width="11.42578125" style="2"/>
    <col min="513" max="513" width="24.42578125" style="2" customWidth="1"/>
    <col min="514" max="514" width="16.42578125" style="2" customWidth="1"/>
    <col min="515" max="515" width="15.42578125" style="2" customWidth="1"/>
    <col min="516" max="516" width="13.28515625" style="2" customWidth="1"/>
    <col min="517" max="517" width="22.85546875" style="2" customWidth="1"/>
    <col min="518" max="518" width="14.140625" style="2" customWidth="1"/>
    <col min="519" max="519" width="11.42578125" style="2"/>
    <col min="520" max="520" width="17.42578125" style="2" customWidth="1"/>
    <col min="521" max="768" width="11.42578125" style="2"/>
    <col min="769" max="769" width="24.42578125" style="2" customWidth="1"/>
    <col min="770" max="770" width="16.42578125" style="2" customWidth="1"/>
    <col min="771" max="771" width="15.42578125" style="2" customWidth="1"/>
    <col min="772" max="772" width="13.28515625" style="2" customWidth="1"/>
    <col min="773" max="773" width="22.85546875" style="2" customWidth="1"/>
    <col min="774" max="774" width="14.140625" style="2" customWidth="1"/>
    <col min="775" max="775" width="11.42578125" style="2"/>
    <col min="776" max="776" width="17.42578125" style="2" customWidth="1"/>
    <col min="777" max="1024" width="11.42578125" style="2"/>
    <col min="1025" max="1025" width="24.42578125" style="2" customWidth="1"/>
    <col min="1026" max="1026" width="16.42578125" style="2" customWidth="1"/>
    <col min="1027" max="1027" width="15.42578125" style="2" customWidth="1"/>
    <col min="1028" max="1028" width="13.28515625" style="2" customWidth="1"/>
    <col min="1029" max="1029" width="22.85546875" style="2" customWidth="1"/>
    <col min="1030" max="1030" width="14.140625" style="2" customWidth="1"/>
    <col min="1031" max="1031" width="11.42578125" style="2"/>
    <col min="1032" max="1032" width="17.42578125" style="2" customWidth="1"/>
    <col min="1033" max="1280" width="11.42578125" style="2"/>
    <col min="1281" max="1281" width="24.42578125" style="2" customWidth="1"/>
    <col min="1282" max="1282" width="16.42578125" style="2" customWidth="1"/>
    <col min="1283" max="1283" width="15.42578125" style="2" customWidth="1"/>
    <col min="1284" max="1284" width="13.28515625" style="2" customWidth="1"/>
    <col min="1285" max="1285" width="22.85546875" style="2" customWidth="1"/>
    <col min="1286" max="1286" width="14.140625" style="2" customWidth="1"/>
    <col min="1287" max="1287" width="11.42578125" style="2"/>
    <col min="1288" max="1288" width="17.42578125" style="2" customWidth="1"/>
    <col min="1289" max="1536" width="11.42578125" style="2"/>
    <col min="1537" max="1537" width="24.42578125" style="2" customWidth="1"/>
    <col min="1538" max="1538" width="16.42578125" style="2" customWidth="1"/>
    <col min="1539" max="1539" width="15.42578125" style="2" customWidth="1"/>
    <col min="1540" max="1540" width="13.28515625" style="2" customWidth="1"/>
    <col min="1541" max="1541" width="22.85546875" style="2" customWidth="1"/>
    <col min="1542" max="1542" width="14.140625" style="2" customWidth="1"/>
    <col min="1543" max="1543" width="11.42578125" style="2"/>
    <col min="1544" max="1544" width="17.42578125" style="2" customWidth="1"/>
    <col min="1545" max="1792" width="11.42578125" style="2"/>
    <col min="1793" max="1793" width="24.42578125" style="2" customWidth="1"/>
    <col min="1794" max="1794" width="16.42578125" style="2" customWidth="1"/>
    <col min="1795" max="1795" width="15.42578125" style="2" customWidth="1"/>
    <col min="1796" max="1796" width="13.28515625" style="2" customWidth="1"/>
    <col min="1797" max="1797" width="22.85546875" style="2" customWidth="1"/>
    <col min="1798" max="1798" width="14.140625" style="2" customWidth="1"/>
    <col min="1799" max="1799" width="11.42578125" style="2"/>
    <col min="1800" max="1800" width="17.42578125" style="2" customWidth="1"/>
    <col min="1801" max="2048" width="11.42578125" style="2"/>
    <col min="2049" max="2049" width="24.42578125" style="2" customWidth="1"/>
    <col min="2050" max="2050" width="16.42578125" style="2" customWidth="1"/>
    <col min="2051" max="2051" width="15.42578125" style="2" customWidth="1"/>
    <col min="2052" max="2052" width="13.28515625" style="2" customWidth="1"/>
    <col min="2053" max="2053" width="22.85546875" style="2" customWidth="1"/>
    <col min="2054" max="2054" width="14.140625" style="2" customWidth="1"/>
    <col min="2055" max="2055" width="11.42578125" style="2"/>
    <col min="2056" max="2056" width="17.42578125" style="2" customWidth="1"/>
    <col min="2057" max="2304" width="11.42578125" style="2"/>
    <col min="2305" max="2305" width="24.42578125" style="2" customWidth="1"/>
    <col min="2306" max="2306" width="16.42578125" style="2" customWidth="1"/>
    <col min="2307" max="2307" width="15.42578125" style="2" customWidth="1"/>
    <col min="2308" max="2308" width="13.28515625" style="2" customWidth="1"/>
    <col min="2309" max="2309" width="22.85546875" style="2" customWidth="1"/>
    <col min="2310" max="2310" width="14.140625" style="2" customWidth="1"/>
    <col min="2311" max="2311" width="11.42578125" style="2"/>
    <col min="2312" max="2312" width="17.42578125" style="2" customWidth="1"/>
    <col min="2313" max="2560" width="11.42578125" style="2"/>
    <col min="2561" max="2561" width="24.42578125" style="2" customWidth="1"/>
    <col min="2562" max="2562" width="16.42578125" style="2" customWidth="1"/>
    <col min="2563" max="2563" width="15.42578125" style="2" customWidth="1"/>
    <col min="2564" max="2564" width="13.28515625" style="2" customWidth="1"/>
    <col min="2565" max="2565" width="22.85546875" style="2" customWidth="1"/>
    <col min="2566" max="2566" width="14.140625" style="2" customWidth="1"/>
    <col min="2567" max="2567" width="11.42578125" style="2"/>
    <col min="2568" max="2568" width="17.42578125" style="2" customWidth="1"/>
    <col min="2569" max="2816" width="11.42578125" style="2"/>
    <col min="2817" max="2817" width="24.42578125" style="2" customWidth="1"/>
    <col min="2818" max="2818" width="16.42578125" style="2" customWidth="1"/>
    <col min="2819" max="2819" width="15.42578125" style="2" customWidth="1"/>
    <col min="2820" max="2820" width="13.28515625" style="2" customWidth="1"/>
    <col min="2821" max="2821" width="22.85546875" style="2" customWidth="1"/>
    <col min="2822" max="2822" width="14.140625" style="2" customWidth="1"/>
    <col min="2823" max="2823" width="11.42578125" style="2"/>
    <col min="2824" max="2824" width="17.42578125" style="2" customWidth="1"/>
    <col min="2825" max="3072" width="11.42578125" style="2"/>
    <col min="3073" max="3073" width="24.42578125" style="2" customWidth="1"/>
    <col min="3074" max="3074" width="16.42578125" style="2" customWidth="1"/>
    <col min="3075" max="3075" width="15.42578125" style="2" customWidth="1"/>
    <col min="3076" max="3076" width="13.28515625" style="2" customWidth="1"/>
    <col min="3077" max="3077" width="22.85546875" style="2" customWidth="1"/>
    <col min="3078" max="3078" width="14.140625" style="2" customWidth="1"/>
    <col min="3079" max="3079" width="11.42578125" style="2"/>
    <col min="3080" max="3080" width="17.42578125" style="2" customWidth="1"/>
    <col min="3081" max="3328" width="11.42578125" style="2"/>
    <col min="3329" max="3329" width="24.42578125" style="2" customWidth="1"/>
    <col min="3330" max="3330" width="16.42578125" style="2" customWidth="1"/>
    <col min="3331" max="3331" width="15.42578125" style="2" customWidth="1"/>
    <col min="3332" max="3332" width="13.28515625" style="2" customWidth="1"/>
    <col min="3333" max="3333" width="22.85546875" style="2" customWidth="1"/>
    <col min="3334" max="3334" width="14.140625" style="2" customWidth="1"/>
    <col min="3335" max="3335" width="11.42578125" style="2"/>
    <col min="3336" max="3336" width="17.42578125" style="2" customWidth="1"/>
    <col min="3337" max="3584" width="11.42578125" style="2"/>
    <col min="3585" max="3585" width="24.42578125" style="2" customWidth="1"/>
    <col min="3586" max="3586" width="16.42578125" style="2" customWidth="1"/>
    <col min="3587" max="3587" width="15.42578125" style="2" customWidth="1"/>
    <col min="3588" max="3588" width="13.28515625" style="2" customWidth="1"/>
    <col min="3589" max="3589" width="22.85546875" style="2" customWidth="1"/>
    <col min="3590" max="3590" width="14.140625" style="2" customWidth="1"/>
    <col min="3591" max="3591" width="11.42578125" style="2"/>
    <col min="3592" max="3592" width="17.42578125" style="2" customWidth="1"/>
    <col min="3593" max="3840" width="11.42578125" style="2"/>
    <col min="3841" max="3841" width="24.42578125" style="2" customWidth="1"/>
    <col min="3842" max="3842" width="16.42578125" style="2" customWidth="1"/>
    <col min="3843" max="3843" width="15.42578125" style="2" customWidth="1"/>
    <col min="3844" max="3844" width="13.28515625" style="2" customWidth="1"/>
    <col min="3845" max="3845" width="22.85546875" style="2" customWidth="1"/>
    <col min="3846" max="3846" width="14.140625" style="2" customWidth="1"/>
    <col min="3847" max="3847" width="11.42578125" style="2"/>
    <col min="3848" max="3848" width="17.42578125" style="2" customWidth="1"/>
    <col min="3849" max="4096" width="11.42578125" style="2"/>
    <col min="4097" max="4097" width="24.42578125" style="2" customWidth="1"/>
    <col min="4098" max="4098" width="16.42578125" style="2" customWidth="1"/>
    <col min="4099" max="4099" width="15.42578125" style="2" customWidth="1"/>
    <col min="4100" max="4100" width="13.28515625" style="2" customWidth="1"/>
    <col min="4101" max="4101" width="22.85546875" style="2" customWidth="1"/>
    <col min="4102" max="4102" width="14.140625" style="2" customWidth="1"/>
    <col min="4103" max="4103" width="11.42578125" style="2"/>
    <col min="4104" max="4104" width="17.42578125" style="2" customWidth="1"/>
    <col min="4105" max="4352" width="11.42578125" style="2"/>
    <col min="4353" max="4353" width="24.42578125" style="2" customWidth="1"/>
    <col min="4354" max="4354" width="16.42578125" style="2" customWidth="1"/>
    <col min="4355" max="4355" width="15.42578125" style="2" customWidth="1"/>
    <col min="4356" max="4356" width="13.28515625" style="2" customWidth="1"/>
    <col min="4357" max="4357" width="22.85546875" style="2" customWidth="1"/>
    <col min="4358" max="4358" width="14.140625" style="2" customWidth="1"/>
    <col min="4359" max="4359" width="11.42578125" style="2"/>
    <col min="4360" max="4360" width="17.42578125" style="2" customWidth="1"/>
    <col min="4361" max="4608" width="11.42578125" style="2"/>
    <col min="4609" max="4609" width="24.42578125" style="2" customWidth="1"/>
    <col min="4610" max="4610" width="16.42578125" style="2" customWidth="1"/>
    <col min="4611" max="4611" width="15.42578125" style="2" customWidth="1"/>
    <col min="4612" max="4612" width="13.28515625" style="2" customWidth="1"/>
    <col min="4613" max="4613" width="22.85546875" style="2" customWidth="1"/>
    <col min="4614" max="4614" width="14.140625" style="2" customWidth="1"/>
    <col min="4615" max="4615" width="11.42578125" style="2"/>
    <col min="4616" max="4616" width="17.42578125" style="2" customWidth="1"/>
    <col min="4617" max="4864" width="11.42578125" style="2"/>
    <col min="4865" max="4865" width="24.42578125" style="2" customWidth="1"/>
    <col min="4866" max="4866" width="16.42578125" style="2" customWidth="1"/>
    <col min="4867" max="4867" width="15.42578125" style="2" customWidth="1"/>
    <col min="4868" max="4868" width="13.28515625" style="2" customWidth="1"/>
    <col min="4869" max="4869" width="22.85546875" style="2" customWidth="1"/>
    <col min="4870" max="4870" width="14.140625" style="2" customWidth="1"/>
    <col min="4871" max="4871" width="11.42578125" style="2"/>
    <col min="4872" max="4872" width="17.42578125" style="2" customWidth="1"/>
    <col min="4873" max="5120" width="11.42578125" style="2"/>
    <col min="5121" max="5121" width="24.42578125" style="2" customWidth="1"/>
    <col min="5122" max="5122" width="16.42578125" style="2" customWidth="1"/>
    <col min="5123" max="5123" width="15.42578125" style="2" customWidth="1"/>
    <col min="5124" max="5124" width="13.28515625" style="2" customWidth="1"/>
    <col min="5125" max="5125" width="22.85546875" style="2" customWidth="1"/>
    <col min="5126" max="5126" width="14.140625" style="2" customWidth="1"/>
    <col min="5127" max="5127" width="11.42578125" style="2"/>
    <col min="5128" max="5128" width="17.42578125" style="2" customWidth="1"/>
    <col min="5129" max="5376" width="11.42578125" style="2"/>
    <col min="5377" max="5377" width="24.42578125" style="2" customWidth="1"/>
    <col min="5378" max="5378" width="16.42578125" style="2" customWidth="1"/>
    <col min="5379" max="5379" width="15.42578125" style="2" customWidth="1"/>
    <col min="5380" max="5380" width="13.28515625" style="2" customWidth="1"/>
    <col min="5381" max="5381" width="22.85546875" style="2" customWidth="1"/>
    <col min="5382" max="5382" width="14.140625" style="2" customWidth="1"/>
    <col min="5383" max="5383" width="11.42578125" style="2"/>
    <col min="5384" max="5384" width="17.42578125" style="2" customWidth="1"/>
    <col min="5385" max="5632" width="11.42578125" style="2"/>
    <col min="5633" max="5633" width="24.42578125" style="2" customWidth="1"/>
    <col min="5634" max="5634" width="16.42578125" style="2" customWidth="1"/>
    <col min="5635" max="5635" width="15.42578125" style="2" customWidth="1"/>
    <col min="5636" max="5636" width="13.28515625" style="2" customWidth="1"/>
    <col min="5637" max="5637" width="22.85546875" style="2" customWidth="1"/>
    <col min="5638" max="5638" width="14.140625" style="2" customWidth="1"/>
    <col min="5639" max="5639" width="11.42578125" style="2"/>
    <col min="5640" max="5640" width="17.42578125" style="2" customWidth="1"/>
    <col min="5641" max="5888" width="11.42578125" style="2"/>
    <col min="5889" max="5889" width="24.42578125" style="2" customWidth="1"/>
    <col min="5890" max="5890" width="16.42578125" style="2" customWidth="1"/>
    <col min="5891" max="5891" width="15.42578125" style="2" customWidth="1"/>
    <col min="5892" max="5892" width="13.28515625" style="2" customWidth="1"/>
    <col min="5893" max="5893" width="22.85546875" style="2" customWidth="1"/>
    <col min="5894" max="5894" width="14.140625" style="2" customWidth="1"/>
    <col min="5895" max="5895" width="11.42578125" style="2"/>
    <col min="5896" max="5896" width="17.42578125" style="2" customWidth="1"/>
    <col min="5897" max="6144" width="11.42578125" style="2"/>
    <col min="6145" max="6145" width="24.42578125" style="2" customWidth="1"/>
    <col min="6146" max="6146" width="16.42578125" style="2" customWidth="1"/>
    <col min="6147" max="6147" width="15.42578125" style="2" customWidth="1"/>
    <col min="6148" max="6148" width="13.28515625" style="2" customWidth="1"/>
    <col min="6149" max="6149" width="22.85546875" style="2" customWidth="1"/>
    <col min="6150" max="6150" width="14.140625" style="2" customWidth="1"/>
    <col min="6151" max="6151" width="11.42578125" style="2"/>
    <col min="6152" max="6152" width="17.42578125" style="2" customWidth="1"/>
    <col min="6153" max="6400" width="11.42578125" style="2"/>
    <col min="6401" max="6401" width="24.42578125" style="2" customWidth="1"/>
    <col min="6402" max="6402" width="16.42578125" style="2" customWidth="1"/>
    <col min="6403" max="6403" width="15.42578125" style="2" customWidth="1"/>
    <col min="6404" max="6404" width="13.28515625" style="2" customWidth="1"/>
    <col min="6405" max="6405" width="22.85546875" style="2" customWidth="1"/>
    <col min="6406" max="6406" width="14.140625" style="2" customWidth="1"/>
    <col min="6407" max="6407" width="11.42578125" style="2"/>
    <col min="6408" max="6408" width="17.42578125" style="2" customWidth="1"/>
    <col min="6409" max="6656" width="11.42578125" style="2"/>
    <col min="6657" max="6657" width="24.42578125" style="2" customWidth="1"/>
    <col min="6658" max="6658" width="16.42578125" style="2" customWidth="1"/>
    <col min="6659" max="6659" width="15.42578125" style="2" customWidth="1"/>
    <col min="6660" max="6660" width="13.28515625" style="2" customWidth="1"/>
    <col min="6661" max="6661" width="22.85546875" style="2" customWidth="1"/>
    <col min="6662" max="6662" width="14.140625" style="2" customWidth="1"/>
    <col min="6663" max="6663" width="11.42578125" style="2"/>
    <col min="6664" max="6664" width="17.42578125" style="2" customWidth="1"/>
    <col min="6665" max="6912" width="11.42578125" style="2"/>
    <col min="6913" max="6913" width="24.42578125" style="2" customWidth="1"/>
    <col min="6914" max="6914" width="16.42578125" style="2" customWidth="1"/>
    <col min="6915" max="6915" width="15.42578125" style="2" customWidth="1"/>
    <col min="6916" max="6916" width="13.28515625" style="2" customWidth="1"/>
    <col min="6917" max="6917" width="22.85546875" style="2" customWidth="1"/>
    <col min="6918" max="6918" width="14.140625" style="2" customWidth="1"/>
    <col min="6919" max="6919" width="11.42578125" style="2"/>
    <col min="6920" max="6920" width="17.42578125" style="2" customWidth="1"/>
    <col min="6921" max="7168" width="11.42578125" style="2"/>
    <col min="7169" max="7169" width="24.42578125" style="2" customWidth="1"/>
    <col min="7170" max="7170" width="16.42578125" style="2" customWidth="1"/>
    <col min="7171" max="7171" width="15.42578125" style="2" customWidth="1"/>
    <col min="7172" max="7172" width="13.28515625" style="2" customWidth="1"/>
    <col min="7173" max="7173" width="22.85546875" style="2" customWidth="1"/>
    <col min="7174" max="7174" width="14.140625" style="2" customWidth="1"/>
    <col min="7175" max="7175" width="11.42578125" style="2"/>
    <col min="7176" max="7176" width="17.42578125" style="2" customWidth="1"/>
    <col min="7177" max="7424" width="11.42578125" style="2"/>
    <col min="7425" max="7425" width="24.42578125" style="2" customWidth="1"/>
    <col min="7426" max="7426" width="16.42578125" style="2" customWidth="1"/>
    <col min="7427" max="7427" width="15.42578125" style="2" customWidth="1"/>
    <col min="7428" max="7428" width="13.28515625" style="2" customWidth="1"/>
    <col min="7429" max="7429" width="22.85546875" style="2" customWidth="1"/>
    <col min="7430" max="7430" width="14.140625" style="2" customWidth="1"/>
    <col min="7431" max="7431" width="11.42578125" style="2"/>
    <col min="7432" max="7432" width="17.42578125" style="2" customWidth="1"/>
    <col min="7433" max="7680" width="11.42578125" style="2"/>
    <col min="7681" max="7681" width="24.42578125" style="2" customWidth="1"/>
    <col min="7682" max="7682" width="16.42578125" style="2" customWidth="1"/>
    <col min="7683" max="7683" width="15.42578125" style="2" customWidth="1"/>
    <col min="7684" max="7684" width="13.28515625" style="2" customWidth="1"/>
    <col min="7685" max="7685" width="22.85546875" style="2" customWidth="1"/>
    <col min="7686" max="7686" width="14.140625" style="2" customWidth="1"/>
    <col min="7687" max="7687" width="11.42578125" style="2"/>
    <col min="7688" max="7688" width="17.42578125" style="2" customWidth="1"/>
    <col min="7689" max="7936" width="11.42578125" style="2"/>
    <col min="7937" max="7937" width="24.42578125" style="2" customWidth="1"/>
    <col min="7938" max="7938" width="16.42578125" style="2" customWidth="1"/>
    <col min="7939" max="7939" width="15.42578125" style="2" customWidth="1"/>
    <col min="7940" max="7940" width="13.28515625" style="2" customWidth="1"/>
    <col min="7941" max="7941" width="22.85546875" style="2" customWidth="1"/>
    <col min="7942" max="7942" width="14.140625" style="2" customWidth="1"/>
    <col min="7943" max="7943" width="11.42578125" style="2"/>
    <col min="7944" max="7944" width="17.42578125" style="2" customWidth="1"/>
    <col min="7945" max="8192" width="11.42578125" style="2"/>
    <col min="8193" max="8193" width="24.42578125" style="2" customWidth="1"/>
    <col min="8194" max="8194" width="16.42578125" style="2" customWidth="1"/>
    <col min="8195" max="8195" width="15.42578125" style="2" customWidth="1"/>
    <col min="8196" max="8196" width="13.28515625" style="2" customWidth="1"/>
    <col min="8197" max="8197" width="22.85546875" style="2" customWidth="1"/>
    <col min="8198" max="8198" width="14.140625" style="2" customWidth="1"/>
    <col min="8199" max="8199" width="11.42578125" style="2"/>
    <col min="8200" max="8200" width="17.42578125" style="2" customWidth="1"/>
    <col min="8201" max="8448" width="11.42578125" style="2"/>
    <col min="8449" max="8449" width="24.42578125" style="2" customWidth="1"/>
    <col min="8450" max="8450" width="16.42578125" style="2" customWidth="1"/>
    <col min="8451" max="8451" width="15.42578125" style="2" customWidth="1"/>
    <col min="8452" max="8452" width="13.28515625" style="2" customWidth="1"/>
    <col min="8453" max="8453" width="22.85546875" style="2" customWidth="1"/>
    <col min="8454" max="8454" width="14.140625" style="2" customWidth="1"/>
    <col min="8455" max="8455" width="11.42578125" style="2"/>
    <col min="8456" max="8456" width="17.42578125" style="2" customWidth="1"/>
    <col min="8457" max="8704" width="11.42578125" style="2"/>
    <col min="8705" max="8705" width="24.42578125" style="2" customWidth="1"/>
    <col min="8706" max="8706" width="16.42578125" style="2" customWidth="1"/>
    <col min="8707" max="8707" width="15.42578125" style="2" customWidth="1"/>
    <col min="8708" max="8708" width="13.28515625" style="2" customWidth="1"/>
    <col min="8709" max="8709" width="22.85546875" style="2" customWidth="1"/>
    <col min="8710" max="8710" width="14.140625" style="2" customWidth="1"/>
    <col min="8711" max="8711" width="11.42578125" style="2"/>
    <col min="8712" max="8712" width="17.42578125" style="2" customWidth="1"/>
    <col min="8713" max="8960" width="11.42578125" style="2"/>
    <col min="8961" max="8961" width="24.42578125" style="2" customWidth="1"/>
    <col min="8962" max="8962" width="16.42578125" style="2" customWidth="1"/>
    <col min="8963" max="8963" width="15.42578125" style="2" customWidth="1"/>
    <col min="8964" max="8964" width="13.28515625" style="2" customWidth="1"/>
    <col min="8965" max="8965" width="22.85546875" style="2" customWidth="1"/>
    <col min="8966" max="8966" width="14.140625" style="2" customWidth="1"/>
    <col min="8967" max="8967" width="11.42578125" style="2"/>
    <col min="8968" max="8968" width="17.42578125" style="2" customWidth="1"/>
    <col min="8969" max="9216" width="11.42578125" style="2"/>
    <col min="9217" max="9217" width="24.42578125" style="2" customWidth="1"/>
    <col min="9218" max="9218" width="16.42578125" style="2" customWidth="1"/>
    <col min="9219" max="9219" width="15.42578125" style="2" customWidth="1"/>
    <col min="9220" max="9220" width="13.28515625" style="2" customWidth="1"/>
    <col min="9221" max="9221" width="22.85546875" style="2" customWidth="1"/>
    <col min="9222" max="9222" width="14.140625" style="2" customWidth="1"/>
    <col min="9223" max="9223" width="11.42578125" style="2"/>
    <col min="9224" max="9224" width="17.42578125" style="2" customWidth="1"/>
    <col min="9225" max="9472" width="11.42578125" style="2"/>
    <col min="9473" max="9473" width="24.42578125" style="2" customWidth="1"/>
    <col min="9474" max="9474" width="16.42578125" style="2" customWidth="1"/>
    <col min="9475" max="9475" width="15.42578125" style="2" customWidth="1"/>
    <col min="9476" max="9476" width="13.28515625" style="2" customWidth="1"/>
    <col min="9477" max="9477" width="22.85546875" style="2" customWidth="1"/>
    <col min="9478" max="9478" width="14.140625" style="2" customWidth="1"/>
    <col min="9479" max="9479" width="11.42578125" style="2"/>
    <col min="9480" max="9480" width="17.42578125" style="2" customWidth="1"/>
    <col min="9481" max="9728" width="11.42578125" style="2"/>
    <col min="9729" max="9729" width="24.42578125" style="2" customWidth="1"/>
    <col min="9730" max="9730" width="16.42578125" style="2" customWidth="1"/>
    <col min="9731" max="9731" width="15.42578125" style="2" customWidth="1"/>
    <col min="9732" max="9732" width="13.28515625" style="2" customWidth="1"/>
    <col min="9733" max="9733" width="22.85546875" style="2" customWidth="1"/>
    <col min="9734" max="9734" width="14.140625" style="2" customWidth="1"/>
    <col min="9735" max="9735" width="11.42578125" style="2"/>
    <col min="9736" max="9736" width="17.42578125" style="2" customWidth="1"/>
    <col min="9737" max="9984" width="11.42578125" style="2"/>
    <col min="9985" max="9985" width="24.42578125" style="2" customWidth="1"/>
    <col min="9986" max="9986" width="16.42578125" style="2" customWidth="1"/>
    <col min="9987" max="9987" width="15.42578125" style="2" customWidth="1"/>
    <col min="9988" max="9988" width="13.28515625" style="2" customWidth="1"/>
    <col min="9989" max="9989" width="22.85546875" style="2" customWidth="1"/>
    <col min="9990" max="9990" width="14.140625" style="2" customWidth="1"/>
    <col min="9991" max="9991" width="11.42578125" style="2"/>
    <col min="9992" max="9992" width="17.42578125" style="2" customWidth="1"/>
    <col min="9993" max="10240" width="11.42578125" style="2"/>
    <col min="10241" max="10241" width="24.42578125" style="2" customWidth="1"/>
    <col min="10242" max="10242" width="16.42578125" style="2" customWidth="1"/>
    <col min="10243" max="10243" width="15.42578125" style="2" customWidth="1"/>
    <col min="10244" max="10244" width="13.28515625" style="2" customWidth="1"/>
    <col min="10245" max="10245" width="22.85546875" style="2" customWidth="1"/>
    <col min="10246" max="10246" width="14.140625" style="2" customWidth="1"/>
    <col min="10247" max="10247" width="11.42578125" style="2"/>
    <col min="10248" max="10248" width="17.42578125" style="2" customWidth="1"/>
    <col min="10249" max="10496" width="11.42578125" style="2"/>
    <col min="10497" max="10497" width="24.42578125" style="2" customWidth="1"/>
    <col min="10498" max="10498" width="16.42578125" style="2" customWidth="1"/>
    <col min="10499" max="10499" width="15.42578125" style="2" customWidth="1"/>
    <col min="10500" max="10500" width="13.28515625" style="2" customWidth="1"/>
    <col min="10501" max="10501" width="22.85546875" style="2" customWidth="1"/>
    <col min="10502" max="10502" width="14.140625" style="2" customWidth="1"/>
    <col min="10503" max="10503" width="11.42578125" style="2"/>
    <col min="10504" max="10504" width="17.42578125" style="2" customWidth="1"/>
    <col min="10505" max="10752" width="11.42578125" style="2"/>
    <col min="10753" max="10753" width="24.42578125" style="2" customWidth="1"/>
    <col min="10754" max="10754" width="16.42578125" style="2" customWidth="1"/>
    <col min="10755" max="10755" width="15.42578125" style="2" customWidth="1"/>
    <col min="10756" max="10756" width="13.28515625" style="2" customWidth="1"/>
    <col min="10757" max="10757" width="22.85546875" style="2" customWidth="1"/>
    <col min="10758" max="10758" width="14.140625" style="2" customWidth="1"/>
    <col min="10759" max="10759" width="11.42578125" style="2"/>
    <col min="10760" max="10760" width="17.42578125" style="2" customWidth="1"/>
    <col min="10761" max="11008" width="11.42578125" style="2"/>
    <col min="11009" max="11009" width="24.42578125" style="2" customWidth="1"/>
    <col min="11010" max="11010" width="16.42578125" style="2" customWidth="1"/>
    <col min="11011" max="11011" width="15.42578125" style="2" customWidth="1"/>
    <col min="11012" max="11012" width="13.28515625" style="2" customWidth="1"/>
    <col min="11013" max="11013" width="22.85546875" style="2" customWidth="1"/>
    <col min="11014" max="11014" width="14.140625" style="2" customWidth="1"/>
    <col min="11015" max="11015" width="11.42578125" style="2"/>
    <col min="11016" max="11016" width="17.42578125" style="2" customWidth="1"/>
    <col min="11017" max="11264" width="11.42578125" style="2"/>
    <col min="11265" max="11265" width="24.42578125" style="2" customWidth="1"/>
    <col min="11266" max="11266" width="16.42578125" style="2" customWidth="1"/>
    <col min="11267" max="11267" width="15.42578125" style="2" customWidth="1"/>
    <col min="11268" max="11268" width="13.28515625" style="2" customWidth="1"/>
    <col min="11269" max="11269" width="22.85546875" style="2" customWidth="1"/>
    <col min="11270" max="11270" width="14.140625" style="2" customWidth="1"/>
    <col min="11271" max="11271" width="11.42578125" style="2"/>
    <col min="11272" max="11272" width="17.42578125" style="2" customWidth="1"/>
    <col min="11273" max="11520" width="11.42578125" style="2"/>
    <col min="11521" max="11521" width="24.42578125" style="2" customWidth="1"/>
    <col min="11522" max="11522" width="16.42578125" style="2" customWidth="1"/>
    <col min="11523" max="11523" width="15.42578125" style="2" customWidth="1"/>
    <col min="11524" max="11524" width="13.28515625" style="2" customWidth="1"/>
    <col min="11525" max="11525" width="22.85546875" style="2" customWidth="1"/>
    <col min="11526" max="11526" width="14.140625" style="2" customWidth="1"/>
    <col min="11527" max="11527" width="11.42578125" style="2"/>
    <col min="11528" max="11528" width="17.42578125" style="2" customWidth="1"/>
    <col min="11529" max="11776" width="11.42578125" style="2"/>
    <col min="11777" max="11777" width="24.42578125" style="2" customWidth="1"/>
    <col min="11778" max="11778" width="16.42578125" style="2" customWidth="1"/>
    <col min="11779" max="11779" width="15.42578125" style="2" customWidth="1"/>
    <col min="11780" max="11780" width="13.28515625" style="2" customWidth="1"/>
    <col min="11781" max="11781" width="22.85546875" style="2" customWidth="1"/>
    <col min="11782" max="11782" width="14.140625" style="2" customWidth="1"/>
    <col min="11783" max="11783" width="11.42578125" style="2"/>
    <col min="11784" max="11784" width="17.42578125" style="2" customWidth="1"/>
    <col min="11785" max="12032" width="11.42578125" style="2"/>
    <col min="12033" max="12033" width="24.42578125" style="2" customWidth="1"/>
    <col min="12034" max="12034" width="16.42578125" style="2" customWidth="1"/>
    <col min="12035" max="12035" width="15.42578125" style="2" customWidth="1"/>
    <col min="12036" max="12036" width="13.28515625" style="2" customWidth="1"/>
    <col min="12037" max="12037" width="22.85546875" style="2" customWidth="1"/>
    <col min="12038" max="12038" width="14.140625" style="2" customWidth="1"/>
    <col min="12039" max="12039" width="11.42578125" style="2"/>
    <col min="12040" max="12040" width="17.42578125" style="2" customWidth="1"/>
    <col min="12041" max="12288" width="11.42578125" style="2"/>
    <col min="12289" max="12289" width="24.42578125" style="2" customWidth="1"/>
    <col min="12290" max="12290" width="16.42578125" style="2" customWidth="1"/>
    <col min="12291" max="12291" width="15.42578125" style="2" customWidth="1"/>
    <col min="12292" max="12292" width="13.28515625" style="2" customWidth="1"/>
    <col min="12293" max="12293" width="22.85546875" style="2" customWidth="1"/>
    <col min="12294" max="12294" width="14.140625" style="2" customWidth="1"/>
    <col min="12295" max="12295" width="11.42578125" style="2"/>
    <col min="12296" max="12296" width="17.42578125" style="2" customWidth="1"/>
    <col min="12297" max="12544" width="11.42578125" style="2"/>
    <col min="12545" max="12545" width="24.42578125" style="2" customWidth="1"/>
    <col min="12546" max="12546" width="16.42578125" style="2" customWidth="1"/>
    <col min="12547" max="12547" width="15.42578125" style="2" customWidth="1"/>
    <col min="12548" max="12548" width="13.28515625" style="2" customWidth="1"/>
    <col min="12549" max="12549" width="22.85546875" style="2" customWidth="1"/>
    <col min="12550" max="12550" width="14.140625" style="2" customWidth="1"/>
    <col min="12551" max="12551" width="11.42578125" style="2"/>
    <col min="12552" max="12552" width="17.42578125" style="2" customWidth="1"/>
    <col min="12553" max="12800" width="11.42578125" style="2"/>
    <col min="12801" max="12801" width="24.42578125" style="2" customWidth="1"/>
    <col min="12802" max="12802" width="16.42578125" style="2" customWidth="1"/>
    <col min="12803" max="12803" width="15.42578125" style="2" customWidth="1"/>
    <col min="12804" max="12804" width="13.28515625" style="2" customWidth="1"/>
    <col min="12805" max="12805" width="22.85546875" style="2" customWidth="1"/>
    <col min="12806" max="12806" width="14.140625" style="2" customWidth="1"/>
    <col min="12807" max="12807" width="11.42578125" style="2"/>
    <col min="12808" max="12808" width="17.42578125" style="2" customWidth="1"/>
    <col min="12809" max="13056" width="11.42578125" style="2"/>
    <col min="13057" max="13057" width="24.42578125" style="2" customWidth="1"/>
    <col min="13058" max="13058" width="16.42578125" style="2" customWidth="1"/>
    <col min="13059" max="13059" width="15.42578125" style="2" customWidth="1"/>
    <col min="13060" max="13060" width="13.28515625" style="2" customWidth="1"/>
    <col min="13061" max="13061" width="22.85546875" style="2" customWidth="1"/>
    <col min="13062" max="13062" width="14.140625" style="2" customWidth="1"/>
    <col min="13063" max="13063" width="11.42578125" style="2"/>
    <col min="13064" max="13064" width="17.42578125" style="2" customWidth="1"/>
    <col min="13065" max="13312" width="11.42578125" style="2"/>
    <col min="13313" max="13313" width="24.42578125" style="2" customWidth="1"/>
    <col min="13314" max="13314" width="16.42578125" style="2" customWidth="1"/>
    <col min="13315" max="13315" width="15.42578125" style="2" customWidth="1"/>
    <col min="13316" max="13316" width="13.28515625" style="2" customWidth="1"/>
    <col min="13317" max="13317" width="22.85546875" style="2" customWidth="1"/>
    <col min="13318" max="13318" width="14.140625" style="2" customWidth="1"/>
    <col min="13319" max="13319" width="11.42578125" style="2"/>
    <col min="13320" max="13320" width="17.42578125" style="2" customWidth="1"/>
    <col min="13321" max="13568" width="11.42578125" style="2"/>
    <col min="13569" max="13569" width="24.42578125" style="2" customWidth="1"/>
    <col min="13570" max="13570" width="16.42578125" style="2" customWidth="1"/>
    <col min="13571" max="13571" width="15.42578125" style="2" customWidth="1"/>
    <col min="13572" max="13572" width="13.28515625" style="2" customWidth="1"/>
    <col min="13573" max="13573" width="22.85546875" style="2" customWidth="1"/>
    <col min="13574" max="13574" width="14.140625" style="2" customWidth="1"/>
    <col min="13575" max="13575" width="11.42578125" style="2"/>
    <col min="13576" max="13576" width="17.42578125" style="2" customWidth="1"/>
    <col min="13577" max="13824" width="11.42578125" style="2"/>
    <col min="13825" max="13825" width="24.42578125" style="2" customWidth="1"/>
    <col min="13826" max="13826" width="16.42578125" style="2" customWidth="1"/>
    <col min="13827" max="13827" width="15.42578125" style="2" customWidth="1"/>
    <col min="13828" max="13828" width="13.28515625" style="2" customWidth="1"/>
    <col min="13829" max="13829" width="22.85546875" style="2" customWidth="1"/>
    <col min="13830" max="13830" width="14.140625" style="2" customWidth="1"/>
    <col min="13831" max="13831" width="11.42578125" style="2"/>
    <col min="13832" max="13832" width="17.42578125" style="2" customWidth="1"/>
    <col min="13833" max="14080" width="11.42578125" style="2"/>
    <col min="14081" max="14081" width="24.42578125" style="2" customWidth="1"/>
    <col min="14082" max="14082" width="16.42578125" style="2" customWidth="1"/>
    <col min="14083" max="14083" width="15.42578125" style="2" customWidth="1"/>
    <col min="14084" max="14084" width="13.28515625" style="2" customWidth="1"/>
    <col min="14085" max="14085" width="22.85546875" style="2" customWidth="1"/>
    <col min="14086" max="14086" width="14.140625" style="2" customWidth="1"/>
    <col min="14087" max="14087" width="11.42578125" style="2"/>
    <col min="14088" max="14088" width="17.42578125" style="2" customWidth="1"/>
    <col min="14089" max="14336" width="11.42578125" style="2"/>
    <col min="14337" max="14337" width="24.42578125" style="2" customWidth="1"/>
    <col min="14338" max="14338" width="16.42578125" style="2" customWidth="1"/>
    <col min="14339" max="14339" width="15.42578125" style="2" customWidth="1"/>
    <col min="14340" max="14340" width="13.28515625" style="2" customWidth="1"/>
    <col min="14341" max="14341" width="22.85546875" style="2" customWidth="1"/>
    <col min="14342" max="14342" width="14.140625" style="2" customWidth="1"/>
    <col min="14343" max="14343" width="11.42578125" style="2"/>
    <col min="14344" max="14344" width="17.42578125" style="2" customWidth="1"/>
    <col min="14345" max="14592" width="11.42578125" style="2"/>
    <col min="14593" max="14593" width="24.42578125" style="2" customWidth="1"/>
    <col min="14594" max="14594" width="16.42578125" style="2" customWidth="1"/>
    <col min="14595" max="14595" width="15.42578125" style="2" customWidth="1"/>
    <col min="14596" max="14596" width="13.28515625" style="2" customWidth="1"/>
    <col min="14597" max="14597" width="22.85546875" style="2" customWidth="1"/>
    <col min="14598" max="14598" width="14.140625" style="2" customWidth="1"/>
    <col min="14599" max="14599" width="11.42578125" style="2"/>
    <col min="14600" max="14600" width="17.42578125" style="2" customWidth="1"/>
    <col min="14601" max="14848" width="11.42578125" style="2"/>
    <col min="14849" max="14849" width="24.42578125" style="2" customWidth="1"/>
    <col min="14850" max="14850" width="16.42578125" style="2" customWidth="1"/>
    <col min="14851" max="14851" width="15.42578125" style="2" customWidth="1"/>
    <col min="14852" max="14852" width="13.28515625" style="2" customWidth="1"/>
    <col min="14853" max="14853" width="22.85546875" style="2" customWidth="1"/>
    <col min="14854" max="14854" width="14.140625" style="2" customWidth="1"/>
    <col min="14855" max="14855" width="11.42578125" style="2"/>
    <col min="14856" max="14856" width="17.42578125" style="2" customWidth="1"/>
    <col min="14857" max="15104" width="11.42578125" style="2"/>
    <col min="15105" max="15105" width="24.42578125" style="2" customWidth="1"/>
    <col min="15106" max="15106" width="16.42578125" style="2" customWidth="1"/>
    <col min="15107" max="15107" width="15.42578125" style="2" customWidth="1"/>
    <col min="15108" max="15108" width="13.28515625" style="2" customWidth="1"/>
    <col min="15109" max="15109" width="22.85546875" style="2" customWidth="1"/>
    <col min="15110" max="15110" width="14.140625" style="2" customWidth="1"/>
    <col min="15111" max="15111" width="11.42578125" style="2"/>
    <col min="15112" max="15112" width="17.42578125" style="2" customWidth="1"/>
    <col min="15113" max="15360" width="11.42578125" style="2"/>
    <col min="15361" max="15361" width="24.42578125" style="2" customWidth="1"/>
    <col min="15362" max="15362" width="16.42578125" style="2" customWidth="1"/>
    <col min="15363" max="15363" width="15.42578125" style="2" customWidth="1"/>
    <col min="15364" max="15364" width="13.28515625" style="2" customWidth="1"/>
    <col min="15365" max="15365" width="22.85546875" style="2" customWidth="1"/>
    <col min="15366" max="15366" width="14.140625" style="2" customWidth="1"/>
    <col min="15367" max="15367" width="11.42578125" style="2"/>
    <col min="15368" max="15368" width="17.42578125" style="2" customWidth="1"/>
    <col min="15369" max="15616" width="11.42578125" style="2"/>
    <col min="15617" max="15617" width="24.42578125" style="2" customWidth="1"/>
    <col min="15618" max="15618" width="16.42578125" style="2" customWidth="1"/>
    <col min="15619" max="15619" width="15.42578125" style="2" customWidth="1"/>
    <col min="15620" max="15620" width="13.28515625" style="2" customWidth="1"/>
    <col min="15621" max="15621" width="22.85546875" style="2" customWidth="1"/>
    <col min="15622" max="15622" width="14.140625" style="2" customWidth="1"/>
    <col min="15623" max="15623" width="11.42578125" style="2"/>
    <col min="15624" max="15624" width="17.42578125" style="2" customWidth="1"/>
    <col min="15625" max="15872" width="11.42578125" style="2"/>
    <col min="15873" max="15873" width="24.42578125" style="2" customWidth="1"/>
    <col min="15874" max="15874" width="16.42578125" style="2" customWidth="1"/>
    <col min="15875" max="15875" width="15.42578125" style="2" customWidth="1"/>
    <col min="15876" max="15876" width="13.28515625" style="2" customWidth="1"/>
    <col min="15877" max="15877" width="22.85546875" style="2" customWidth="1"/>
    <col min="15878" max="15878" width="14.140625" style="2" customWidth="1"/>
    <col min="15879" max="15879" width="11.42578125" style="2"/>
    <col min="15880" max="15880" width="17.42578125" style="2" customWidth="1"/>
    <col min="15881" max="16128" width="11.42578125" style="2"/>
    <col min="16129" max="16129" width="24.42578125" style="2" customWidth="1"/>
    <col min="16130" max="16130" width="16.42578125" style="2" customWidth="1"/>
    <col min="16131" max="16131" width="15.42578125" style="2" customWidth="1"/>
    <col min="16132" max="16132" width="13.28515625" style="2" customWidth="1"/>
    <col min="16133" max="16133" width="22.85546875" style="2" customWidth="1"/>
    <col min="16134" max="16134" width="14.140625" style="2" customWidth="1"/>
    <col min="16135" max="16135" width="11.42578125" style="2"/>
    <col min="16136" max="16136" width="17.42578125" style="2" customWidth="1"/>
    <col min="16137" max="16384" width="11.42578125" style="2"/>
  </cols>
  <sheetData>
    <row r="1" spans="1:16" ht="6.75" customHeight="1" thickBot="1" x14ac:dyDescent="0.25"/>
    <row r="2" spans="1:16" ht="16.5" thickBot="1" x14ac:dyDescent="0.25">
      <c r="A2" s="42" t="s">
        <v>16</v>
      </c>
      <c r="B2" s="27"/>
      <c r="C2" s="27"/>
      <c r="D2" s="27"/>
      <c r="E2" s="27"/>
      <c r="F2" s="27"/>
      <c r="G2" s="27"/>
      <c r="H2" s="27"/>
      <c r="I2" s="28"/>
    </row>
    <row r="3" spans="1:16" ht="5.25" customHeight="1" x14ac:dyDescent="0.2"/>
    <row r="4" spans="1:16" ht="15" x14ac:dyDescent="0.25">
      <c r="A4" s="1" t="s">
        <v>26</v>
      </c>
    </row>
    <row r="5" spans="1:16" ht="15" x14ac:dyDescent="0.25">
      <c r="A5" s="3" t="s">
        <v>21</v>
      </c>
    </row>
    <row r="6" spans="1:16" ht="39.75" customHeight="1" x14ac:dyDescent="0.2">
      <c r="A6" s="73" t="s">
        <v>23</v>
      </c>
      <c r="B6" s="72" t="s">
        <v>13</v>
      </c>
      <c r="C6" s="105"/>
      <c r="D6" s="105"/>
      <c r="F6" s="54" t="s">
        <v>0</v>
      </c>
      <c r="G6" s="56" t="s">
        <v>20</v>
      </c>
    </row>
    <row r="7" spans="1:16" x14ac:dyDescent="0.2">
      <c r="A7" s="2">
        <v>1</v>
      </c>
      <c r="B7" s="4">
        <v>9849</v>
      </c>
      <c r="C7" s="105"/>
      <c r="D7" s="105"/>
      <c r="F7" s="55">
        <v>0.11</v>
      </c>
      <c r="G7" s="71">
        <v>24</v>
      </c>
      <c r="N7" s="107"/>
      <c r="P7" s="2">
        <v>255</v>
      </c>
    </row>
    <row r="8" spans="1:16" ht="12.75" customHeight="1" x14ac:dyDescent="0.2">
      <c r="A8" s="2">
        <v>2</v>
      </c>
      <c r="B8" s="4">
        <v>2608</v>
      </c>
      <c r="C8" s="105"/>
      <c r="D8" s="105"/>
      <c r="F8" s="29"/>
      <c r="G8" s="30" t="s">
        <v>6</v>
      </c>
      <c r="H8" s="47">
        <f>G7*F7</f>
        <v>2.64</v>
      </c>
      <c r="I8" s="31" t="str">
        <f>G6</f>
        <v>meses</v>
      </c>
      <c r="N8" s="107"/>
      <c r="P8" s="2">
        <v>255</v>
      </c>
    </row>
    <row r="9" spans="1:16" x14ac:dyDescent="0.2">
      <c r="A9" s="2">
        <v>3</v>
      </c>
      <c r="B9" s="4">
        <v>3210</v>
      </c>
      <c r="C9" s="105"/>
      <c r="D9" s="105"/>
      <c r="N9" s="107"/>
      <c r="P9" s="2">
        <v>255</v>
      </c>
    </row>
    <row r="10" spans="1:16" ht="38.25" x14ac:dyDescent="0.2">
      <c r="D10" s="53" t="s">
        <v>13</v>
      </c>
      <c r="E10" s="43" t="s">
        <v>14</v>
      </c>
      <c r="F10" s="7"/>
      <c r="G10" s="26"/>
      <c r="H10" s="43" t="s">
        <v>15</v>
      </c>
      <c r="I10" s="7"/>
    </row>
    <row r="11" spans="1:16" x14ac:dyDescent="0.2">
      <c r="C11" s="5" t="s">
        <v>7</v>
      </c>
      <c r="D11" s="6">
        <f>B7</f>
        <v>9849</v>
      </c>
      <c r="E11" s="48">
        <f>H8</f>
        <v>2.64</v>
      </c>
      <c r="F11" s="7" t="str">
        <f>G6</f>
        <v>meses</v>
      </c>
      <c r="H11" s="58">
        <f>G7-E11</f>
        <v>21.36</v>
      </c>
      <c r="I11" s="6" t="str">
        <f>G6</f>
        <v>meses</v>
      </c>
    </row>
    <row r="12" spans="1:16" x14ac:dyDescent="0.2">
      <c r="C12" s="44" t="s">
        <v>24</v>
      </c>
      <c r="D12" s="6">
        <f>B8</f>
        <v>2608</v>
      </c>
      <c r="E12" s="46">
        <f>D12*E11/D11</f>
        <v>0.69906792567773379</v>
      </c>
      <c r="F12" s="7" t="str">
        <f>G6</f>
        <v>meses</v>
      </c>
      <c r="H12" s="9">
        <f>G7-E12</f>
        <v>23.300932074322265</v>
      </c>
      <c r="I12" s="6" t="str">
        <f>G6</f>
        <v>meses</v>
      </c>
    </row>
    <row r="13" spans="1:16" x14ac:dyDescent="0.2">
      <c r="C13" s="44" t="s">
        <v>25</v>
      </c>
      <c r="D13" s="6">
        <f>B9</f>
        <v>3210</v>
      </c>
      <c r="E13" s="46">
        <f>D13*E11/D11</f>
        <v>0.86043253122144381</v>
      </c>
      <c r="F13" s="7" t="str">
        <f>G6</f>
        <v>meses</v>
      </c>
      <c r="H13" s="9">
        <f>G7-E13</f>
        <v>23.139567468778555</v>
      </c>
      <c r="I13" s="8" t="str">
        <f>G6</f>
        <v>meses</v>
      </c>
    </row>
    <row r="14" spans="1:16" x14ac:dyDescent="0.2">
      <c r="I14" s="10"/>
    </row>
    <row r="15" spans="1:16" x14ac:dyDescent="0.2">
      <c r="E15" s="11" t="s">
        <v>1</v>
      </c>
      <c r="F15" s="49">
        <f>E13-E12</f>
        <v>0.16136460554371002</v>
      </c>
      <c r="G15" s="12" t="str">
        <f>F12</f>
        <v>meses</v>
      </c>
      <c r="H15" s="12" t="s">
        <v>2</v>
      </c>
      <c r="I15" s="50">
        <f>G7</f>
        <v>24</v>
      </c>
      <c r="J15" s="13" t="str">
        <f>G6</f>
        <v>meses</v>
      </c>
    </row>
    <row r="16" spans="1:16" x14ac:dyDescent="0.2">
      <c r="E16" s="14"/>
      <c r="F16" s="75">
        <f>F15*31</f>
        <v>5.0023027718550104</v>
      </c>
      <c r="G16" s="32" t="s">
        <v>3</v>
      </c>
      <c r="H16" s="15" t="s">
        <v>4</v>
      </c>
      <c r="I16" s="51">
        <f>G7</f>
        <v>24</v>
      </c>
      <c r="J16" s="16" t="str">
        <f>G6</f>
        <v>meses</v>
      </c>
    </row>
    <row r="17" spans="1:11" ht="13.5" thickBot="1" x14ac:dyDescent="0.25"/>
    <row r="18" spans="1:11" ht="18" customHeight="1" thickBot="1" x14ac:dyDescent="0.25">
      <c r="A18" s="170" t="s">
        <v>17</v>
      </c>
      <c r="B18" s="171"/>
      <c r="C18" s="171"/>
      <c r="D18" s="171"/>
      <c r="E18" s="171"/>
      <c r="F18" s="172"/>
      <c r="I18" s="10"/>
    </row>
    <row r="19" spans="1:11" ht="34.5" customHeight="1" x14ac:dyDescent="0.2">
      <c r="A19" s="33"/>
      <c r="B19" s="24" t="str">
        <f>C12</f>
        <v>Estatinas + Evolocumab, n= 13784</v>
      </c>
      <c r="C19" s="24" t="str">
        <f>C13</f>
        <v>Estatinas + Placbebo, n= 13870</v>
      </c>
      <c r="D19" s="23"/>
      <c r="E19" s="23"/>
      <c r="F19" s="23"/>
      <c r="H19" s="23"/>
      <c r="I19" s="23"/>
      <c r="J19" s="23"/>
      <c r="K19" s="23"/>
    </row>
    <row r="20" spans="1:11" ht="25.5" x14ac:dyDescent="0.2">
      <c r="A20" s="34" t="s">
        <v>8</v>
      </c>
      <c r="B20" s="22" t="s">
        <v>9</v>
      </c>
      <c r="C20" s="35" t="s">
        <v>9</v>
      </c>
      <c r="D20" s="22" t="s">
        <v>5</v>
      </c>
      <c r="E20" s="23"/>
      <c r="F20" s="22" t="s">
        <v>5</v>
      </c>
      <c r="I20" s="10"/>
    </row>
    <row r="21" spans="1:11" x14ac:dyDescent="0.2">
      <c r="A21" s="36" t="str">
        <f>CONCATENATE(G7," ",G6)</f>
        <v>24 meses</v>
      </c>
      <c r="B21" s="25" t="str">
        <f>F12</f>
        <v>meses</v>
      </c>
      <c r="C21" s="37" t="str">
        <f>F12</f>
        <v>meses</v>
      </c>
      <c r="D21" s="25" t="str">
        <f>G15</f>
        <v>meses</v>
      </c>
      <c r="E21" s="26"/>
      <c r="F21" s="25" t="str">
        <f>G16</f>
        <v>días</v>
      </c>
    </row>
    <row r="22" spans="1:11" s="41" customFormat="1" ht="5.25" customHeight="1" x14ac:dyDescent="0.2">
      <c r="A22" s="38"/>
      <c r="B22" s="39"/>
      <c r="C22" s="39"/>
      <c r="D22" s="39"/>
      <c r="E22" s="40"/>
      <c r="F22" s="39"/>
    </row>
    <row r="23" spans="1:11" ht="17.25" customHeight="1" x14ac:dyDescent="0.2">
      <c r="A23" s="85" t="str">
        <f>A6</f>
        <v>[Mort CV, IM o AV]</v>
      </c>
      <c r="B23" s="17">
        <f>E12</f>
        <v>0.69906792567773379</v>
      </c>
      <c r="C23" s="17">
        <f>E13</f>
        <v>0.86043253122144381</v>
      </c>
      <c r="D23" s="17">
        <f>F15</f>
        <v>0.16136460554371002</v>
      </c>
      <c r="F23" s="18">
        <f>F16</f>
        <v>5.0023027718550104</v>
      </c>
      <c r="G23" s="106"/>
    </row>
    <row r="24" spans="1:11" ht="3.75" customHeight="1" x14ac:dyDescent="0.2">
      <c r="A24" s="19"/>
      <c r="B24" s="20"/>
      <c r="C24" s="20"/>
      <c r="D24" s="20"/>
      <c r="F24" s="21"/>
    </row>
    <row r="25" spans="1:11" ht="12.75" customHeight="1" x14ac:dyDescent="0.2">
      <c r="A25" s="173" t="s">
        <v>18</v>
      </c>
      <c r="B25" s="174"/>
      <c r="C25" s="174"/>
      <c r="D25" s="174"/>
      <c r="E25" s="174"/>
      <c r="F25" s="175"/>
    </row>
    <row r="26" spans="1:11" x14ac:dyDescent="0.2">
      <c r="H26" s="5" t="str">
        <f>F11</f>
        <v>meses</v>
      </c>
      <c r="K26" s="5" t="s">
        <v>3</v>
      </c>
    </row>
    <row r="27" spans="1:11" x14ac:dyDescent="0.2">
      <c r="G27" s="60" t="s">
        <v>10</v>
      </c>
      <c r="H27" s="61">
        <f>B23</f>
        <v>0.69906792567773379</v>
      </c>
      <c r="I27" s="62">
        <f>H27/H30</f>
        <v>2.9127830236572241E-2</v>
      </c>
      <c r="K27" s="108">
        <f>H27*31</f>
        <v>21.671105696009747</v>
      </c>
    </row>
    <row r="28" spans="1:11" x14ac:dyDescent="0.2">
      <c r="F28" s="63"/>
      <c r="G28" s="64" t="s">
        <v>12</v>
      </c>
      <c r="H28" s="65">
        <f>C23-B23</f>
        <v>0.16136460554371002</v>
      </c>
      <c r="I28" s="66">
        <f>H28/H30</f>
        <v>6.7235252309879173E-3</v>
      </c>
      <c r="J28" s="106"/>
      <c r="K28" s="109">
        <f>H28*31</f>
        <v>5.0023027718550104</v>
      </c>
    </row>
    <row r="29" spans="1:11" x14ac:dyDescent="0.2">
      <c r="F29" s="67"/>
      <c r="G29" s="68" t="s">
        <v>11</v>
      </c>
      <c r="H29" s="69">
        <f>H13</f>
        <v>23.139567468778555</v>
      </c>
      <c r="I29" s="70">
        <f>H29/H30</f>
        <v>0.96414864453243976</v>
      </c>
      <c r="K29" s="110">
        <f>H29*31</f>
        <v>717.32659153213524</v>
      </c>
    </row>
    <row r="30" spans="1:11" x14ac:dyDescent="0.2">
      <c r="H30" s="52">
        <f>SUM(H27:H29)</f>
        <v>24</v>
      </c>
      <c r="K30" s="111">
        <f>H30*31</f>
        <v>744</v>
      </c>
    </row>
  </sheetData>
  <mergeCells count="2">
    <mergeCell ref="A18:F18"/>
    <mergeCell ref="A25:F2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topLeftCell="A4" workbookViewId="0">
      <selection activeCell="A4" sqref="A4"/>
    </sheetView>
  </sheetViews>
  <sheetFormatPr baseColWidth="10" defaultRowHeight="15" x14ac:dyDescent="0.25"/>
  <cols>
    <col min="1" max="1" width="12.28515625" customWidth="1"/>
    <col min="3" max="4" width="10.5703125" customWidth="1"/>
    <col min="5" max="5" width="5.28515625" customWidth="1"/>
    <col min="6" max="14" width="3.7109375" customWidth="1"/>
    <col min="15" max="15" width="4.42578125" style="113" customWidth="1"/>
    <col min="16" max="24" width="3.7109375" style="113" customWidth="1"/>
  </cols>
  <sheetData>
    <row r="1" spans="1:20" hidden="1" x14ac:dyDescent="0.25">
      <c r="A1" s="112" t="str">
        <f>B7</f>
        <v>años</v>
      </c>
      <c r="B1" s="112" t="s">
        <v>27</v>
      </c>
      <c r="C1" s="112" t="s">
        <v>28</v>
      </c>
      <c r="D1" s="112" t="s">
        <v>29</v>
      </c>
      <c r="E1" s="112"/>
      <c r="F1" s="112"/>
      <c r="O1"/>
      <c r="P1"/>
      <c r="Q1"/>
      <c r="R1"/>
      <c r="S1"/>
      <c r="T1"/>
    </row>
    <row r="2" spans="1:20" hidden="1" x14ac:dyDescent="0.25">
      <c r="A2" s="112" t="s">
        <v>30</v>
      </c>
      <c r="B2" s="112" t="s">
        <v>31</v>
      </c>
      <c r="C2" s="112" t="s">
        <v>32</v>
      </c>
      <c r="D2" s="112" t="s">
        <v>33</v>
      </c>
      <c r="E2" s="112" t="str">
        <f>CONCATENATE(B2," ",B5," ",C2," ",B11," ",B7)</f>
        <v>puede representarse llegando los 70 pacientes, a los 2 años</v>
      </c>
      <c r="F2" s="112"/>
      <c r="G2" s="114" t="str">
        <f>CONCATENATE(A2," ",E2,D2)</f>
        <v>NO puede representarse llegando los 70 pacientes, a los 2 años, pues habría que recortar o ampliar los tiempos respectivos de uno o más pacientes "libres de evento" o "con evento"</v>
      </c>
      <c r="O2"/>
      <c r="P2"/>
      <c r="Q2"/>
      <c r="R2"/>
      <c r="S2"/>
      <c r="T2"/>
    </row>
    <row r="3" spans="1:20" hidden="1" x14ac:dyDescent="0.25">
      <c r="A3" s="115"/>
      <c r="C3" s="115"/>
      <c r="D3" s="115"/>
      <c r="E3" s="115"/>
      <c r="F3" s="115"/>
      <c r="G3" s="115"/>
      <c r="H3" s="115"/>
      <c r="I3" s="115"/>
      <c r="J3" s="115"/>
      <c r="K3" s="116"/>
      <c r="O3"/>
      <c r="P3"/>
      <c r="Q3"/>
      <c r="R3"/>
      <c r="S3"/>
      <c r="T3"/>
    </row>
    <row r="4" spans="1:20" ht="24" customHeight="1" x14ac:dyDescent="0.25">
      <c r="A4" s="117" t="s">
        <v>34</v>
      </c>
      <c r="D4" s="115"/>
      <c r="E4" s="115"/>
      <c r="F4" s="115"/>
      <c r="G4" s="115"/>
      <c r="H4" s="168" t="s">
        <v>26</v>
      </c>
      <c r="I4" s="115"/>
      <c r="J4" s="115"/>
      <c r="K4" s="116"/>
      <c r="O4"/>
      <c r="P4"/>
      <c r="Q4"/>
      <c r="R4"/>
      <c r="S4"/>
      <c r="T4"/>
    </row>
    <row r="5" spans="1:20" x14ac:dyDescent="0.25">
      <c r="A5" s="118" t="s">
        <v>35</v>
      </c>
      <c r="B5" s="119">
        <f>E5+D5+C5</f>
        <v>70</v>
      </c>
      <c r="C5" s="120">
        <v>4</v>
      </c>
      <c r="D5" s="121">
        <v>1</v>
      </c>
      <c r="E5" s="122">
        <v>65</v>
      </c>
      <c r="G5" s="115"/>
      <c r="H5" s="3" t="s">
        <v>21</v>
      </c>
      <c r="I5" s="115"/>
      <c r="J5" s="115"/>
      <c r="K5" s="115"/>
      <c r="O5"/>
      <c r="P5"/>
      <c r="Q5"/>
      <c r="R5"/>
      <c r="S5"/>
      <c r="T5"/>
    </row>
    <row r="6" spans="1:20" ht="8.25" customHeight="1" x14ac:dyDescent="0.25">
      <c r="A6" s="115"/>
      <c r="C6" s="123"/>
      <c r="D6" s="124"/>
      <c r="E6" s="125"/>
      <c r="F6" s="115"/>
      <c r="G6" s="115"/>
      <c r="H6" s="115"/>
      <c r="I6" s="115"/>
      <c r="J6" s="115"/>
      <c r="K6" s="115"/>
      <c r="O6"/>
      <c r="P6"/>
      <c r="Q6"/>
      <c r="R6"/>
      <c r="S6"/>
      <c r="T6"/>
    </row>
    <row r="7" spans="1:20" ht="39.75" customHeight="1" x14ac:dyDescent="0.25">
      <c r="A7" s="2"/>
      <c r="B7" s="126" t="s">
        <v>36</v>
      </c>
      <c r="C7" s="127" t="str">
        <f>CONCATENATE(A1," ",B1," ",B5," ",C1)</f>
        <v>años de los 70 del grupo Interv</v>
      </c>
      <c r="D7" s="127" t="str">
        <f>CONCATENATE(A1," ",B1," ",B5," ",D1)</f>
        <v>años de los 70 del grupo Contr</v>
      </c>
      <c r="E7" s="115"/>
      <c r="F7" s="115"/>
      <c r="G7" s="115"/>
      <c r="H7" s="115"/>
      <c r="I7" s="115"/>
      <c r="J7" s="115"/>
      <c r="K7" s="115"/>
      <c r="O7"/>
      <c r="P7"/>
      <c r="Q7"/>
      <c r="R7"/>
      <c r="S7"/>
      <c r="T7"/>
    </row>
    <row r="8" spans="1:20" ht="26.25" x14ac:dyDescent="0.25">
      <c r="A8" s="128" t="s">
        <v>10</v>
      </c>
      <c r="B8" s="129">
        <v>5.8255660473144483E-2</v>
      </c>
      <c r="C8" s="130">
        <f>B8*B5</f>
        <v>4.0778962331201134</v>
      </c>
      <c r="D8" s="176">
        <f>(B8+B9)*B5</f>
        <v>5.0191897654584219</v>
      </c>
      <c r="E8" s="131"/>
      <c r="F8" s="131"/>
      <c r="G8" s="132"/>
      <c r="H8" s="115"/>
      <c r="I8" s="115"/>
      <c r="J8" s="115"/>
      <c r="K8" s="115"/>
      <c r="O8"/>
      <c r="P8"/>
      <c r="Q8"/>
      <c r="R8"/>
      <c r="S8"/>
      <c r="T8"/>
    </row>
    <row r="9" spans="1:20" ht="26.25" x14ac:dyDescent="0.25">
      <c r="A9" s="133" t="s">
        <v>12</v>
      </c>
      <c r="B9" s="134">
        <v>1.3447050461975835E-2</v>
      </c>
      <c r="C9" s="177">
        <f>(B10+B9)*B5</f>
        <v>135.9221037668799</v>
      </c>
      <c r="D9" s="176"/>
      <c r="E9" s="124"/>
      <c r="F9" s="135"/>
      <c r="G9" s="132"/>
      <c r="H9" s="115"/>
      <c r="I9" s="115"/>
      <c r="J9" s="115"/>
      <c r="K9" s="115"/>
      <c r="O9"/>
      <c r="P9"/>
      <c r="Q9"/>
      <c r="R9"/>
      <c r="S9"/>
      <c r="T9"/>
    </row>
    <row r="10" spans="1:20" ht="26.25" x14ac:dyDescent="0.25">
      <c r="A10" s="136" t="s">
        <v>11</v>
      </c>
      <c r="B10" s="137">
        <v>1.9282972890648797</v>
      </c>
      <c r="C10" s="177"/>
      <c r="D10" s="138">
        <f>B10*B5</f>
        <v>134.98081023454159</v>
      </c>
      <c r="E10" s="123"/>
      <c r="F10" s="135"/>
      <c r="G10" s="139"/>
      <c r="H10" s="115"/>
      <c r="I10" s="115"/>
      <c r="J10" s="115"/>
      <c r="K10" s="115"/>
      <c r="O10"/>
      <c r="P10"/>
      <c r="Q10"/>
      <c r="R10"/>
      <c r="S10"/>
      <c r="T10"/>
    </row>
    <row r="11" spans="1:20" x14ac:dyDescent="0.25">
      <c r="A11" s="5"/>
      <c r="B11" s="140">
        <v>2</v>
      </c>
      <c r="C11" s="141">
        <f>C8+C9</f>
        <v>140</v>
      </c>
      <c r="D11" s="141">
        <f>D8+D10</f>
        <v>140.00000000000003</v>
      </c>
      <c r="E11" s="142"/>
      <c r="F11" s="142"/>
      <c r="G11" s="142"/>
      <c r="H11" s="115"/>
      <c r="I11" s="115"/>
      <c r="J11" s="115"/>
      <c r="K11" s="115"/>
      <c r="O11"/>
      <c r="P11"/>
      <c r="Q11"/>
      <c r="R11"/>
      <c r="S11"/>
      <c r="T11"/>
    </row>
    <row r="12" spans="1:20" ht="9" customHeight="1" x14ac:dyDescent="0.25">
      <c r="A12" s="115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O12"/>
      <c r="P12"/>
      <c r="Q12"/>
      <c r="R12"/>
      <c r="S12"/>
      <c r="T12"/>
    </row>
    <row r="13" spans="1:20" x14ac:dyDescent="0.25">
      <c r="A13" s="115"/>
      <c r="B13" s="115"/>
      <c r="C13" s="110">
        <f>(E5+D5)*B11</f>
        <v>132</v>
      </c>
      <c r="D13" s="110">
        <f>E5*B11</f>
        <v>130</v>
      </c>
      <c r="E13" s="115"/>
      <c r="F13" s="143" t="s">
        <v>37</v>
      </c>
      <c r="G13" s="115"/>
      <c r="H13" s="115"/>
      <c r="I13" s="115"/>
      <c r="J13" s="115"/>
      <c r="K13" s="115"/>
      <c r="O13"/>
      <c r="P13"/>
      <c r="Q13"/>
      <c r="R13"/>
      <c r="S13"/>
      <c r="T13"/>
    </row>
    <row r="14" spans="1:20" ht="36" customHeight="1" x14ac:dyDescent="0.25">
      <c r="A14" s="178" t="s">
        <v>38</v>
      </c>
      <c r="B14" s="178"/>
      <c r="C14" s="144">
        <f>C9-C13</f>
        <v>3.9221037668798999</v>
      </c>
      <c r="D14" s="144">
        <f>D10-D13</f>
        <v>4.9808102345415932</v>
      </c>
      <c r="F14" s="179" t="str">
        <f>IF((AND(((B9+B10)/B11)&gt;((D5+E5)/B5),(B10/B11)&gt;(E5/B5))),E2,G2)</f>
        <v>puede representarse llegando los 70 pacientes, a los 2 años</v>
      </c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20" ht="18.75" customHeight="1" x14ac:dyDescent="0.25">
      <c r="A15" s="145"/>
      <c r="B15" s="145"/>
      <c r="C15" s="145"/>
      <c r="D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</row>
    <row r="16" spans="1:20" ht="17.25" customHeight="1" x14ac:dyDescent="0.25">
      <c r="A16" s="73" t="s">
        <v>41</v>
      </c>
      <c r="F16" s="169" t="s">
        <v>43</v>
      </c>
      <c r="G16" s="146"/>
      <c r="H16" s="146"/>
      <c r="I16" s="147" t="s">
        <v>39</v>
      </c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</row>
    <row r="17" spans="1:24" ht="15.75" thickBot="1" x14ac:dyDescent="0.3">
      <c r="A17" s="115" t="s">
        <v>24</v>
      </c>
      <c r="F17" s="147" t="s">
        <v>40</v>
      </c>
      <c r="G17" s="147"/>
      <c r="I17" s="147" t="s">
        <v>40</v>
      </c>
      <c r="K17" s="113"/>
      <c r="L17" s="146"/>
      <c r="M17" s="146"/>
      <c r="N17" s="146"/>
      <c r="O17" s="146"/>
      <c r="P17" s="146"/>
      <c r="Q17" s="146"/>
    </row>
    <row r="18" spans="1:24" x14ac:dyDescent="0.25">
      <c r="A18" s="115" t="s">
        <v>25</v>
      </c>
      <c r="E18" s="148"/>
      <c r="F18" s="149">
        <v>1</v>
      </c>
      <c r="G18" s="149">
        <v>2</v>
      </c>
      <c r="H18" s="150"/>
      <c r="I18" s="149">
        <v>1</v>
      </c>
      <c r="J18" s="149">
        <v>2</v>
      </c>
      <c r="K18" s="151"/>
      <c r="L18" s="146"/>
      <c r="M18" s="146"/>
      <c r="N18" s="146"/>
      <c r="O18" s="146"/>
      <c r="P18" s="146"/>
      <c r="Q18" s="146"/>
    </row>
    <row r="19" spans="1:24" x14ac:dyDescent="0.25">
      <c r="D19" s="152" t="s">
        <v>42</v>
      </c>
      <c r="E19" s="153">
        <v>70</v>
      </c>
      <c r="F19" s="155"/>
      <c r="G19" s="155"/>
      <c r="H19" s="113"/>
      <c r="I19" s="155"/>
      <c r="J19" s="155"/>
      <c r="K19" s="156">
        <v>70</v>
      </c>
      <c r="L19" s="146"/>
      <c r="M19" s="146"/>
      <c r="N19" s="146"/>
      <c r="O19" s="146"/>
      <c r="P19" s="146"/>
      <c r="Q19" s="146"/>
      <c r="R19" s="157"/>
      <c r="S19" s="157"/>
      <c r="T19" s="157"/>
      <c r="U19" s="157"/>
      <c r="V19" s="157"/>
      <c r="W19" s="157"/>
      <c r="X19" s="157"/>
    </row>
    <row r="20" spans="1:24" x14ac:dyDescent="0.25">
      <c r="D20" s="152"/>
      <c r="E20" s="153">
        <v>69</v>
      </c>
      <c r="F20" s="154"/>
      <c r="G20" s="155"/>
      <c r="H20" s="113"/>
      <c r="I20" s="154"/>
      <c r="J20" s="155"/>
      <c r="K20" s="156">
        <v>69</v>
      </c>
      <c r="L20" s="146"/>
      <c r="M20" s="146"/>
      <c r="N20" s="146"/>
      <c r="O20" s="146"/>
      <c r="P20" s="146"/>
      <c r="Q20" s="146"/>
      <c r="R20" s="157"/>
      <c r="S20" s="157"/>
      <c r="T20" s="157"/>
      <c r="U20" s="157"/>
      <c r="V20" s="157"/>
      <c r="W20" s="157"/>
      <c r="X20" s="157"/>
    </row>
    <row r="21" spans="1:24" x14ac:dyDescent="0.25">
      <c r="E21" s="153">
        <v>68</v>
      </c>
      <c r="F21" s="154"/>
      <c r="G21" s="155"/>
      <c r="H21" s="113"/>
      <c r="I21" s="154"/>
      <c r="J21" s="155"/>
      <c r="K21" s="156">
        <v>68</v>
      </c>
      <c r="L21" s="146"/>
      <c r="M21" s="146"/>
      <c r="N21" s="146"/>
      <c r="O21" s="146"/>
      <c r="P21" s="146"/>
      <c r="Q21" s="146"/>
      <c r="R21" s="157"/>
      <c r="S21" s="157"/>
      <c r="T21" s="157"/>
      <c r="U21" s="157"/>
      <c r="V21" s="157"/>
      <c r="W21" s="157"/>
      <c r="X21" s="157"/>
    </row>
    <row r="22" spans="1:24" ht="16.5" thickBot="1" x14ac:dyDescent="0.3">
      <c r="E22" s="158">
        <v>67</v>
      </c>
      <c r="F22" s="159"/>
      <c r="G22" s="159"/>
      <c r="H22" s="160"/>
      <c r="I22" s="161"/>
      <c r="J22" s="162"/>
      <c r="K22" s="163">
        <v>67</v>
      </c>
      <c r="L22" s="146"/>
      <c r="M22" s="146"/>
      <c r="N22" s="146"/>
      <c r="O22" s="146"/>
      <c r="P22" s="146"/>
      <c r="Q22" s="146"/>
      <c r="R22" s="157"/>
      <c r="S22" s="157"/>
      <c r="T22" s="157"/>
      <c r="U22" s="157"/>
      <c r="V22" s="157"/>
      <c r="W22" s="157"/>
      <c r="X22" s="157"/>
    </row>
    <row r="23" spans="1:24" x14ac:dyDescent="0.25">
      <c r="E23" s="164">
        <v>66</v>
      </c>
      <c r="F23" s="165"/>
      <c r="G23" s="165"/>
      <c r="H23" s="113"/>
      <c r="I23" s="165"/>
      <c r="J23" s="165"/>
      <c r="K23" s="164">
        <v>66</v>
      </c>
      <c r="L23" s="146"/>
      <c r="M23" s="146"/>
      <c r="N23" s="146"/>
      <c r="O23" s="146"/>
      <c r="P23" s="146"/>
      <c r="Q23" s="146"/>
      <c r="R23" s="157"/>
      <c r="S23" s="157"/>
      <c r="T23" s="157"/>
      <c r="U23" s="157"/>
      <c r="V23" s="157"/>
      <c r="W23" s="157"/>
      <c r="X23" s="157"/>
    </row>
    <row r="24" spans="1:24" x14ac:dyDescent="0.25">
      <c r="E24" s="164">
        <v>65</v>
      </c>
      <c r="F24" s="154"/>
      <c r="G24" s="154"/>
      <c r="H24" s="113"/>
      <c r="I24" s="154"/>
      <c r="J24" s="154"/>
      <c r="K24" s="164">
        <v>65</v>
      </c>
      <c r="L24" s="146"/>
      <c r="M24" s="146"/>
      <c r="N24" s="146"/>
      <c r="O24" s="146"/>
      <c r="P24" s="146"/>
      <c r="Q24" s="146"/>
      <c r="R24" s="157"/>
      <c r="S24" s="157"/>
      <c r="T24" s="157"/>
      <c r="U24" s="157"/>
      <c r="V24" s="157"/>
      <c r="W24" s="157"/>
      <c r="X24" s="157"/>
    </row>
    <row r="25" spans="1:24" x14ac:dyDescent="0.25">
      <c r="E25" s="164">
        <v>64</v>
      </c>
      <c r="F25" s="154"/>
      <c r="G25" s="154"/>
      <c r="H25" s="113"/>
      <c r="I25" s="154"/>
      <c r="J25" s="154"/>
      <c r="K25" s="164">
        <v>64</v>
      </c>
      <c r="L25" s="146"/>
      <c r="M25" s="146"/>
      <c r="N25" s="146"/>
      <c r="O25" s="146"/>
      <c r="P25" s="146"/>
      <c r="Q25" s="146"/>
      <c r="R25" s="157"/>
      <c r="S25" s="157"/>
      <c r="T25" s="157"/>
      <c r="U25" s="157"/>
      <c r="V25" s="157"/>
      <c r="W25" s="157"/>
      <c r="X25" s="157"/>
    </row>
    <row r="26" spans="1:24" x14ac:dyDescent="0.25">
      <c r="E26" s="164">
        <v>63</v>
      </c>
      <c r="F26" s="154"/>
      <c r="G26" s="154"/>
      <c r="H26" s="113"/>
      <c r="I26" s="154"/>
      <c r="J26" s="154"/>
      <c r="K26" s="164">
        <v>63</v>
      </c>
      <c r="L26" s="146"/>
      <c r="M26" s="146"/>
      <c r="N26" s="146"/>
      <c r="O26" s="146"/>
      <c r="P26" s="146"/>
      <c r="Q26" s="146"/>
      <c r="R26" s="157"/>
      <c r="S26" s="157"/>
      <c r="T26" s="157"/>
      <c r="U26" s="157"/>
      <c r="V26" s="157"/>
      <c r="W26" s="157"/>
      <c r="X26" s="157"/>
    </row>
    <row r="27" spans="1:24" x14ac:dyDescent="0.25">
      <c r="E27" s="164">
        <v>62</v>
      </c>
      <c r="F27" s="154"/>
      <c r="G27" s="154"/>
      <c r="H27" s="166"/>
      <c r="I27" s="154"/>
      <c r="J27" s="154"/>
      <c r="K27" s="164">
        <v>62</v>
      </c>
      <c r="L27" s="146"/>
      <c r="M27" s="146"/>
      <c r="N27" s="146"/>
      <c r="O27" s="146"/>
      <c r="P27" s="146"/>
      <c r="Q27" s="146"/>
      <c r="R27" s="157"/>
      <c r="S27" s="157"/>
      <c r="T27" s="157"/>
      <c r="U27" s="157"/>
      <c r="V27" s="157"/>
      <c r="W27" s="157"/>
      <c r="X27" s="157"/>
    </row>
    <row r="28" spans="1:24" x14ac:dyDescent="0.25">
      <c r="E28" s="164">
        <v>61</v>
      </c>
      <c r="F28" s="154"/>
      <c r="G28" s="154"/>
      <c r="H28" s="166"/>
      <c r="I28" s="154"/>
      <c r="J28" s="154"/>
      <c r="K28" s="164">
        <v>61</v>
      </c>
      <c r="L28" s="146"/>
      <c r="M28" s="146"/>
      <c r="N28" s="146"/>
      <c r="O28" s="146"/>
      <c r="P28" s="146"/>
      <c r="Q28" s="146"/>
      <c r="R28" s="157"/>
      <c r="S28" s="157"/>
      <c r="T28" s="157"/>
      <c r="U28" s="157"/>
      <c r="V28" s="157"/>
      <c r="W28" s="157"/>
      <c r="X28" s="157"/>
    </row>
    <row r="29" spans="1:24" x14ac:dyDescent="0.25">
      <c r="E29" s="164">
        <v>60</v>
      </c>
      <c r="F29" s="154"/>
      <c r="G29" s="154"/>
      <c r="I29" s="154"/>
      <c r="J29" s="154"/>
      <c r="K29" s="164">
        <v>60</v>
      </c>
      <c r="L29" s="146"/>
      <c r="M29" s="146"/>
      <c r="N29" s="146"/>
      <c r="O29" s="146"/>
      <c r="P29" s="146"/>
      <c r="Q29" s="146"/>
    </row>
    <row r="30" spans="1:24" x14ac:dyDescent="0.25">
      <c r="E30" s="164">
        <v>59</v>
      </c>
      <c r="F30" s="154"/>
      <c r="G30" s="154"/>
      <c r="I30" s="154"/>
      <c r="J30" s="154"/>
      <c r="K30" s="164">
        <v>59</v>
      </c>
      <c r="L30" s="146"/>
      <c r="M30" s="146"/>
      <c r="N30" s="146"/>
      <c r="O30" s="146"/>
      <c r="P30" s="146"/>
      <c r="Q30" s="146"/>
    </row>
    <row r="31" spans="1:24" x14ac:dyDescent="0.25">
      <c r="E31" s="164">
        <v>58</v>
      </c>
      <c r="F31" s="154"/>
      <c r="G31" s="154"/>
      <c r="I31" s="154"/>
      <c r="J31" s="154"/>
      <c r="K31" s="164">
        <v>58</v>
      </c>
      <c r="L31" s="146"/>
      <c r="M31" s="146"/>
      <c r="N31" s="146"/>
      <c r="O31" s="146"/>
      <c r="P31" s="146"/>
      <c r="Q31" s="146"/>
    </row>
    <row r="32" spans="1:24" x14ac:dyDescent="0.25">
      <c r="E32" s="164">
        <v>57</v>
      </c>
      <c r="F32" s="154"/>
      <c r="G32" s="154"/>
      <c r="I32" s="154"/>
      <c r="J32" s="154"/>
      <c r="K32" s="164">
        <v>57</v>
      </c>
      <c r="L32" s="146"/>
      <c r="M32" s="146"/>
      <c r="N32" s="146"/>
      <c r="O32" s="146"/>
      <c r="P32" s="146"/>
      <c r="Q32" s="146"/>
    </row>
    <row r="33" spans="5:17" x14ac:dyDescent="0.25">
      <c r="E33" s="164">
        <v>56</v>
      </c>
      <c r="F33" s="154"/>
      <c r="G33" s="154"/>
      <c r="I33" s="154"/>
      <c r="J33" s="154"/>
      <c r="K33" s="164">
        <v>56</v>
      </c>
      <c r="L33" s="146"/>
      <c r="M33" s="146"/>
      <c r="N33" s="146"/>
      <c r="O33" s="146"/>
      <c r="P33" s="146"/>
      <c r="Q33" s="146"/>
    </row>
    <row r="34" spans="5:17" x14ac:dyDescent="0.25">
      <c r="E34" s="164">
        <v>55</v>
      </c>
      <c r="F34" s="154"/>
      <c r="G34" s="154"/>
      <c r="I34" s="154"/>
      <c r="J34" s="154"/>
      <c r="K34" s="164">
        <v>55</v>
      </c>
      <c r="L34" s="146"/>
      <c r="M34" s="146"/>
      <c r="N34" s="146"/>
      <c r="O34" s="146"/>
      <c r="P34" s="146"/>
      <c r="Q34" s="146"/>
    </row>
    <row r="35" spans="5:17" x14ac:dyDescent="0.25">
      <c r="E35" s="164">
        <v>54</v>
      </c>
      <c r="F35" s="154"/>
      <c r="G35" s="154"/>
      <c r="I35" s="154"/>
      <c r="J35" s="154"/>
      <c r="K35" s="164">
        <v>54</v>
      </c>
      <c r="L35" s="146"/>
      <c r="M35" s="146"/>
      <c r="N35" s="146"/>
      <c r="O35" s="146"/>
      <c r="P35" s="146"/>
      <c r="Q35" s="146"/>
    </row>
    <row r="36" spans="5:17" x14ac:dyDescent="0.25">
      <c r="E36" s="164">
        <v>53</v>
      </c>
      <c r="F36" s="154"/>
      <c r="G36" s="154"/>
      <c r="I36" s="154"/>
      <c r="J36" s="154"/>
      <c r="K36" s="164">
        <v>53</v>
      </c>
      <c r="L36" s="146"/>
      <c r="M36" s="146"/>
      <c r="N36" s="146"/>
      <c r="O36" s="146"/>
      <c r="P36" s="146"/>
      <c r="Q36" s="146"/>
    </row>
    <row r="37" spans="5:17" x14ac:dyDescent="0.25">
      <c r="E37" s="164">
        <v>52</v>
      </c>
      <c r="F37" s="154"/>
      <c r="G37" s="154"/>
      <c r="I37" s="154"/>
      <c r="J37" s="154"/>
      <c r="K37" s="164">
        <v>52</v>
      </c>
      <c r="L37" s="146"/>
      <c r="M37" s="146"/>
      <c r="N37" s="146"/>
      <c r="O37" s="146"/>
      <c r="P37" s="146"/>
      <c r="Q37" s="146"/>
    </row>
    <row r="38" spans="5:17" x14ac:dyDescent="0.25">
      <c r="E38" s="164">
        <v>51</v>
      </c>
      <c r="F38" s="154"/>
      <c r="G38" s="154"/>
      <c r="I38" s="154"/>
      <c r="J38" s="154"/>
      <c r="K38" s="164">
        <v>51</v>
      </c>
      <c r="L38" s="146"/>
      <c r="M38" s="146"/>
      <c r="N38" s="146"/>
      <c r="O38" s="146"/>
      <c r="P38" s="146"/>
      <c r="Q38" s="146"/>
    </row>
    <row r="39" spans="5:17" x14ac:dyDescent="0.25">
      <c r="E39" s="164">
        <v>50</v>
      </c>
      <c r="F39" s="154"/>
      <c r="G39" s="154"/>
      <c r="I39" s="154"/>
      <c r="J39" s="154"/>
      <c r="K39" s="164">
        <v>50</v>
      </c>
      <c r="L39" s="146"/>
      <c r="M39" s="146"/>
      <c r="N39" s="146"/>
      <c r="O39" s="146"/>
      <c r="P39" s="146"/>
      <c r="Q39" s="146"/>
    </row>
    <row r="40" spans="5:17" x14ac:dyDescent="0.25">
      <c r="E40" s="164">
        <v>49</v>
      </c>
      <c r="F40" s="154"/>
      <c r="G40" s="154"/>
      <c r="I40" s="154"/>
      <c r="J40" s="154"/>
      <c r="K40" s="164">
        <v>49</v>
      </c>
      <c r="L40" s="146"/>
      <c r="M40" s="146"/>
      <c r="N40" s="146"/>
      <c r="O40" s="146"/>
      <c r="P40" s="146"/>
      <c r="Q40" s="146"/>
    </row>
    <row r="41" spans="5:17" x14ac:dyDescent="0.25">
      <c r="E41" s="164">
        <v>48</v>
      </c>
      <c r="F41" s="154"/>
      <c r="G41" s="154"/>
      <c r="I41" s="154"/>
      <c r="J41" s="154"/>
      <c r="K41" s="164">
        <v>48</v>
      </c>
      <c r="L41" s="146"/>
      <c r="M41" s="146"/>
      <c r="N41" s="146"/>
      <c r="O41" s="146"/>
      <c r="P41" s="146"/>
      <c r="Q41" s="146"/>
    </row>
    <row r="42" spans="5:17" x14ac:dyDescent="0.25">
      <c r="E42" s="164">
        <v>47</v>
      </c>
      <c r="F42" s="154"/>
      <c r="G42" s="154"/>
      <c r="I42" s="154"/>
      <c r="J42" s="154"/>
      <c r="K42" s="164">
        <v>47</v>
      </c>
      <c r="L42" s="146"/>
      <c r="M42" s="146"/>
      <c r="N42" s="146"/>
      <c r="O42" s="146"/>
      <c r="P42" s="146"/>
      <c r="Q42" s="146"/>
    </row>
    <row r="43" spans="5:17" x14ac:dyDescent="0.25">
      <c r="E43" s="164">
        <v>46</v>
      </c>
      <c r="F43" s="154"/>
      <c r="G43" s="154"/>
      <c r="I43" s="154"/>
      <c r="J43" s="154"/>
      <c r="K43" s="164">
        <v>46</v>
      </c>
      <c r="L43" s="146"/>
      <c r="M43" s="146"/>
      <c r="N43" s="146"/>
      <c r="O43" s="146"/>
      <c r="P43" s="146"/>
      <c r="Q43" s="146"/>
    </row>
    <row r="44" spans="5:17" x14ac:dyDescent="0.25">
      <c r="E44" s="164">
        <v>45</v>
      </c>
      <c r="F44" s="154"/>
      <c r="G44" s="154"/>
      <c r="I44" s="154"/>
      <c r="J44" s="154"/>
      <c r="K44" s="164">
        <v>45</v>
      </c>
      <c r="L44" s="146"/>
      <c r="M44" s="146"/>
      <c r="N44" s="146"/>
      <c r="O44" s="146"/>
      <c r="P44" s="146"/>
      <c r="Q44" s="146"/>
    </row>
    <row r="45" spans="5:17" x14ac:dyDescent="0.25">
      <c r="E45" s="164">
        <v>44</v>
      </c>
      <c r="F45" s="154"/>
      <c r="G45" s="154"/>
      <c r="I45" s="154"/>
      <c r="J45" s="154"/>
      <c r="K45" s="164">
        <v>44</v>
      </c>
      <c r="L45" s="146"/>
      <c r="M45" s="146"/>
      <c r="N45" s="146"/>
      <c r="O45" s="146"/>
      <c r="P45" s="146"/>
      <c r="Q45" s="146"/>
    </row>
    <row r="46" spans="5:17" x14ac:dyDescent="0.25">
      <c r="E46" s="164">
        <v>43</v>
      </c>
      <c r="F46" s="154"/>
      <c r="G46" s="154"/>
      <c r="I46" s="154"/>
      <c r="J46" s="154"/>
      <c r="K46" s="164">
        <v>43</v>
      </c>
      <c r="L46" s="146"/>
      <c r="M46" s="146"/>
      <c r="N46" s="146"/>
      <c r="O46" s="146"/>
      <c r="P46" s="146"/>
      <c r="Q46" s="146"/>
    </row>
    <row r="47" spans="5:17" x14ac:dyDescent="0.25">
      <c r="E47" s="164">
        <v>42</v>
      </c>
      <c r="F47" s="154"/>
      <c r="G47" s="154"/>
      <c r="I47" s="154"/>
      <c r="J47" s="154"/>
      <c r="K47" s="164">
        <v>42</v>
      </c>
      <c r="L47" s="146"/>
      <c r="M47" s="146"/>
      <c r="N47" s="146"/>
      <c r="O47" s="146"/>
      <c r="P47" s="146"/>
      <c r="Q47" s="146"/>
    </row>
    <row r="48" spans="5:17" x14ac:dyDescent="0.25">
      <c r="E48" s="164">
        <v>41</v>
      </c>
      <c r="F48" s="154"/>
      <c r="G48" s="154"/>
      <c r="I48" s="154"/>
      <c r="J48" s="154"/>
      <c r="K48" s="164">
        <v>41</v>
      </c>
      <c r="L48" s="146"/>
      <c r="M48" s="146"/>
      <c r="N48" s="146"/>
      <c r="O48" s="146"/>
      <c r="P48" s="146"/>
      <c r="Q48" s="146"/>
    </row>
    <row r="49" spans="5:17" x14ac:dyDescent="0.25">
      <c r="E49" s="164">
        <v>40</v>
      </c>
      <c r="F49" s="154"/>
      <c r="G49" s="154"/>
      <c r="I49" s="154"/>
      <c r="J49" s="154"/>
      <c r="K49" s="164">
        <v>40</v>
      </c>
      <c r="L49" s="146"/>
      <c r="M49" s="146"/>
      <c r="N49" s="146"/>
      <c r="O49" s="146"/>
      <c r="P49" s="146"/>
      <c r="Q49" s="146"/>
    </row>
    <row r="50" spans="5:17" x14ac:dyDescent="0.25">
      <c r="E50" s="164">
        <v>39</v>
      </c>
      <c r="F50" s="154"/>
      <c r="G50" s="154"/>
      <c r="I50" s="154"/>
      <c r="J50" s="154"/>
      <c r="K50" s="164">
        <v>39</v>
      </c>
      <c r="L50" s="146"/>
      <c r="M50" s="146"/>
      <c r="N50" s="146"/>
      <c r="O50" s="146"/>
      <c r="P50" s="146"/>
      <c r="Q50" s="146"/>
    </row>
    <row r="51" spans="5:17" x14ac:dyDescent="0.25">
      <c r="E51" s="164">
        <v>38</v>
      </c>
      <c r="F51" s="154"/>
      <c r="G51" s="154"/>
      <c r="I51" s="154"/>
      <c r="J51" s="154"/>
      <c r="K51" s="164">
        <v>38</v>
      </c>
      <c r="L51" s="146"/>
      <c r="M51" s="146"/>
      <c r="N51" s="146"/>
      <c r="O51" s="146"/>
      <c r="P51" s="146"/>
      <c r="Q51" s="146"/>
    </row>
    <row r="52" spans="5:17" x14ac:dyDescent="0.25">
      <c r="E52" s="164">
        <v>37</v>
      </c>
      <c r="F52" s="154"/>
      <c r="G52" s="154"/>
      <c r="I52" s="154"/>
      <c r="J52" s="154"/>
      <c r="K52" s="164">
        <v>37</v>
      </c>
      <c r="L52" s="146"/>
      <c r="M52" s="146"/>
      <c r="N52" s="146"/>
      <c r="O52" s="146"/>
      <c r="P52" s="146"/>
      <c r="Q52" s="146"/>
    </row>
    <row r="53" spans="5:17" x14ac:dyDescent="0.25">
      <c r="E53" s="164">
        <v>36</v>
      </c>
      <c r="F53" s="154"/>
      <c r="G53" s="154"/>
      <c r="I53" s="154"/>
      <c r="J53" s="154"/>
      <c r="K53" s="164">
        <v>36</v>
      </c>
      <c r="L53" s="146"/>
      <c r="M53" s="146"/>
      <c r="N53" s="146"/>
      <c r="O53" s="146"/>
      <c r="P53" s="146"/>
      <c r="Q53" s="146"/>
    </row>
    <row r="54" spans="5:17" x14ac:dyDescent="0.25">
      <c r="E54" s="164">
        <v>35</v>
      </c>
      <c r="F54" s="154"/>
      <c r="G54" s="154"/>
      <c r="I54" s="154"/>
      <c r="J54" s="154"/>
      <c r="K54" s="164">
        <v>35</v>
      </c>
      <c r="L54" s="146"/>
      <c r="M54" s="146"/>
      <c r="N54" s="146"/>
      <c r="O54" s="146"/>
      <c r="P54" s="146"/>
      <c r="Q54" s="146"/>
    </row>
    <row r="55" spans="5:17" x14ac:dyDescent="0.25">
      <c r="E55" s="164">
        <v>34</v>
      </c>
      <c r="F55" s="154"/>
      <c r="G55" s="154"/>
      <c r="I55" s="154"/>
      <c r="J55" s="154"/>
      <c r="K55" s="164">
        <v>34</v>
      </c>
      <c r="L55" s="146"/>
      <c r="M55" s="146"/>
      <c r="N55" s="146"/>
      <c r="O55" s="146"/>
      <c r="P55" s="146"/>
      <c r="Q55" s="146"/>
    </row>
    <row r="56" spans="5:17" x14ac:dyDescent="0.25">
      <c r="E56" s="164">
        <v>33</v>
      </c>
      <c r="F56" s="154"/>
      <c r="G56" s="154"/>
      <c r="I56" s="154"/>
      <c r="J56" s="154"/>
      <c r="K56" s="164">
        <v>33</v>
      </c>
      <c r="L56" s="146"/>
      <c r="M56" s="146"/>
      <c r="N56" s="146"/>
      <c r="O56" s="146"/>
      <c r="P56" s="146"/>
      <c r="Q56" s="146"/>
    </row>
    <row r="57" spans="5:17" x14ac:dyDescent="0.25">
      <c r="E57" s="164">
        <v>32</v>
      </c>
      <c r="F57" s="154"/>
      <c r="G57" s="154"/>
      <c r="I57" s="154"/>
      <c r="J57" s="154"/>
      <c r="K57" s="164">
        <v>32</v>
      </c>
      <c r="L57" s="146"/>
      <c r="M57" s="146"/>
      <c r="N57" s="146"/>
      <c r="O57" s="146"/>
      <c r="P57" s="146"/>
      <c r="Q57" s="146"/>
    </row>
    <row r="58" spans="5:17" x14ac:dyDescent="0.25">
      <c r="E58" s="164">
        <v>31</v>
      </c>
      <c r="F58" s="154"/>
      <c r="G58" s="154"/>
      <c r="I58" s="154"/>
      <c r="J58" s="154"/>
      <c r="K58" s="164">
        <v>31</v>
      </c>
      <c r="L58" s="146"/>
      <c r="M58" s="146"/>
      <c r="N58" s="146"/>
      <c r="O58" s="146"/>
      <c r="P58" s="146"/>
      <c r="Q58" s="146"/>
    </row>
    <row r="59" spans="5:17" x14ac:dyDescent="0.25">
      <c r="E59" s="164">
        <v>30</v>
      </c>
      <c r="F59" s="154"/>
      <c r="G59" s="154"/>
      <c r="I59" s="154"/>
      <c r="J59" s="154"/>
      <c r="K59" s="164">
        <v>30</v>
      </c>
      <c r="L59" s="146"/>
      <c r="M59" s="146"/>
      <c r="N59" s="146"/>
      <c r="O59" s="146"/>
      <c r="P59" s="146"/>
      <c r="Q59" s="146"/>
    </row>
    <row r="60" spans="5:17" x14ac:dyDescent="0.25">
      <c r="E60" s="164">
        <v>29</v>
      </c>
      <c r="F60" s="154"/>
      <c r="G60" s="154"/>
      <c r="I60" s="154"/>
      <c r="J60" s="154"/>
      <c r="K60" s="164">
        <v>29</v>
      </c>
      <c r="L60" s="146"/>
      <c r="M60" s="146"/>
      <c r="N60" s="146"/>
      <c r="O60" s="146"/>
      <c r="P60" s="146"/>
      <c r="Q60" s="146"/>
    </row>
    <row r="61" spans="5:17" x14ac:dyDescent="0.25">
      <c r="E61" s="164">
        <v>28</v>
      </c>
      <c r="F61" s="154"/>
      <c r="G61" s="154"/>
      <c r="I61" s="154"/>
      <c r="J61" s="154"/>
      <c r="K61" s="164">
        <v>28</v>
      </c>
      <c r="L61" s="146"/>
      <c r="M61" s="146"/>
      <c r="N61" s="146"/>
      <c r="O61" s="146"/>
      <c r="P61" s="146"/>
      <c r="Q61" s="146"/>
    </row>
    <row r="62" spans="5:17" x14ac:dyDescent="0.25">
      <c r="E62" s="164">
        <v>27</v>
      </c>
      <c r="F62" s="154"/>
      <c r="G62" s="154"/>
      <c r="I62" s="154"/>
      <c r="J62" s="154"/>
      <c r="K62" s="164">
        <v>27</v>
      </c>
      <c r="L62" s="146"/>
      <c r="M62" s="146"/>
      <c r="N62" s="146"/>
      <c r="O62" s="146"/>
      <c r="P62" s="146"/>
      <c r="Q62" s="146"/>
    </row>
    <row r="63" spans="5:17" x14ac:dyDescent="0.25">
      <c r="E63" s="164">
        <v>26</v>
      </c>
      <c r="F63" s="154"/>
      <c r="G63" s="154"/>
      <c r="I63" s="154"/>
      <c r="J63" s="154"/>
      <c r="K63" s="164">
        <v>26</v>
      </c>
      <c r="L63" s="146"/>
      <c r="M63" s="146"/>
      <c r="N63" s="146"/>
      <c r="O63" s="146"/>
      <c r="P63" s="146"/>
      <c r="Q63" s="146"/>
    </row>
    <row r="64" spans="5:17" x14ac:dyDescent="0.25">
      <c r="E64" s="164">
        <v>25</v>
      </c>
      <c r="F64" s="154"/>
      <c r="G64" s="154"/>
      <c r="I64" s="154"/>
      <c r="J64" s="154"/>
      <c r="K64" s="164">
        <v>25</v>
      </c>
      <c r="L64" s="146"/>
      <c r="M64" s="146"/>
      <c r="N64" s="146"/>
      <c r="O64" s="146"/>
      <c r="P64" s="146"/>
      <c r="Q64" s="146"/>
    </row>
    <row r="65" spans="5:17" x14ac:dyDescent="0.25">
      <c r="E65" s="164">
        <v>24</v>
      </c>
      <c r="F65" s="154"/>
      <c r="G65" s="154"/>
      <c r="I65" s="154"/>
      <c r="J65" s="154"/>
      <c r="K65" s="164">
        <v>24</v>
      </c>
      <c r="L65" s="146"/>
      <c r="M65" s="146"/>
      <c r="N65" s="146"/>
      <c r="O65" s="146"/>
      <c r="P65" s="146"/>
      <c r="Q65" s="146"/>
    </row>
    <row r="66" spans="5:17" x14ac:dyDescent="0.25">
      <c r="E66" s="164">
        <v>23</v>
      </c>
      <c r="F66" s="154"/>
      <c r="G66" s="154"/>
      <c r="I66" s="154"/>
      <c r="J66" s="154"/>
      <c r="K66" s="164">
        <v>23</v>
      </c>
      <c r="L66" s="146"/>
      <c r="M66" s="146"/>
      <c r="N66" s="146"/>
      <c r="O66" s="146"/>
      <c r="P66" s="146"/>
      <c r="Q66" s="146"/>
    </row>
    <row r="67" spans="5:17" x14ac:dyDescent="0.25">
      <c r="E67" s="164">
        <v>22</v>
      </c>
      <c r="F67" s="154"/>
      <c r="G67" s="154"/>
      <c r="I67" s="154"/>
      <c r="J67" s="154"/>
      <c r="K67" s="164">
        <v>22</v>
      </c>
      <c r="L67" s="146"/>
      <c r="M67" s="146"/>
      <c r="N67" s="146"/>
      <c r="O67" s="146"/>
      <c r="P67" s="146"/>
      <c r="Q67" s="146"/>
    </row>
    <row r="68" spans="5:17" x14ac:dyDescent="0.25">
      <c r="E68" s="164">
        <v>21</v>
      </c>
      <c r="F68" s="154"/>
      <c r="G68" s="154"/>
      <c r="I68" s="154"/>
      <c r="J68" s="154"/>
      <c r="K68" s="164">
        <v>21</v>
      </c>
      <c r="L68" s="146"/>
      <c r="M68" s="146"/>
      <c r="N68" s="146"/>
      <c r="O68" s="146"/>
      <c r="P68" s="146"/>
      <c r="Q68" s="146"/>
    </row>
    <row r="69" spans="5:17" x14ac:dyDescent="0.25">
      <c r="E69" s="164">
        <v>20</v>
      </c>
      <c r="F69" s="154"/>
      <c r="G69" s="154"/>
      <c r="I69" s="154"/>
      <c r="J69" s="154"/>
      <c r="K69" s="164">
        <v>20</v>
      </c>
      <c r="L69" s="146"/>
      <c r="M69" s="146"/>
      <c r="N69" s="146"/>
      <c r="O69" s="146"/>
      <c r="P69" s="146"/>
      <c r="Q69" s="146"/>
    </row>
    <row r="70" spans="5:17" x14ac:dyDescent="0.25">
      <c r="E70" s="164">
        <v>19</v>
      </c>
      <c r="F70" s="154"/>
      <c r="G70" s="154"/>
      <c r="I70" s="154"/>
      <c r="J70" s="154"/>
      <c r="K70" s="164">
        <v>19</v>
      </c>
      <c r="L70" s="146"/>
      <c r="M70" s="146"/>
      <c r="N70" s="146"/>
      <c r="O70" s="146"/>
      <c r="P70" s="146"/>
      <c r="Q70" s="146"/>
    </row>
    <row r="71" spans="5:17" x14ac:dyDescent="0.25">
      <c r="E71" s="164">
        <v>18</v>
      </c>
      <c r="F71" s="154"/>
      <c r="G71" s="154"/>
      <c r="I71" s="154"/>
      <c r="J71" s="154"/>
      <c r="K71" s="164">
        <v>18</v>
      </c>
      <c r="L71" s="146"/>
      <c r="M71" s="146"/>
      <c r="N71" s="146"/>
      <c r="O71" s="146"/>
      <c r="P71" s="146"/>
      <c r="Q71" s="146"/>
    </row>
    <row r="72" spans="5:17" x14ac:dyDescent="0.25">
      <c r="E72" s="164">
        <v>17</v>
      </c>
      <c r="F72" s="154"/>
      <c r="G72" s="154"/>
      <c r="I72" s="154"/>
      <c r="J72" s="154"/>
      <c r="K72" s="164">
        <v>17</v>
      </c>
      <c r="L72" s="146"/>
      <c r="M72" s="146"/>
      <c r="N72" s="146"/>
      <c r="O72" s="146"/>
      <c r="P72" s="146"/>
      <c r="Q72" s="146"/>
    </row>
    <row r="73" spans="5:17" x14ac:dyDescent="0.25">
      <c r="E73" s="164">
        <v>16</v>
      </c>
      <c r="F73" s="154"/>
      <c r="G73" s="154"/>
      <c r="I73" s="154"/>
      <c r="J73" s="154"/>
      <c r="K73" s="164">
        <v>16</v>
      </c>
      <c r="L73" s="146"/>
      <c r="M73" s="146"/>
      <c r="N73" s="146"/>
      <c r="O73" s="146"/>
      <c r="P73" s="146"/>
      <c r="Q73" s="146"/>
    </row>
    <row r="74" spans="5:17" x14ac:dyDescent="0.25">
      <c r="E74" s="164">
        <v>15</v>
      </c>
      <c r="F74" s="154"/>
      <c r="G74" s="154"/>
      <c r="I74" s="154"/>
      <c r="J74" s="154"/>
      <c r="K74" s="164">
        <v>15</v>
      </c>
      <c r="L74" s="146"/>
      <c r="M74" s="146"/>
      <c r="N74" s="146"/>
      <c r="O74" s="146"/>
      <c r="P74" s="146"/>
      <c r="Q74" s="146"/>
    </row>
    <row r="75" spans="5:17" x14ac:dyDescent="0.25">
      <c r="E75" s="164">
        <v>14</v>
      </c>
      <c r="F75" s="154"/>
      <c r="G75" s="154"/>
      <c r="I75" s="154"/>
      <c r="J75" s="154"/>
      <c r="K75" s="164">
        <v>14</v>
      </c>
      <c r="L75" s="146"/>
      <c r="M75" s="146"/>
      <c r="N75" s="146"/>
      <c r="O75" s="146"/>
      <c r="P75" s="146"/>
      <c r="Q75" s="146"/>
    </row>
    <row r="76" spans="5:17" x14ac:dyDescent="0.25">
      <c r="E76" s="164">
        <v>13</v>
      </c>
      <c r="F76" s="154"/>
      <c r="G76" s="154"/>
      <c r="I76" s="154"/>
      <c r="J76" s="154"/>
      <c r="K76" s="164">
        <v>13</v>
      </c>
      <c r="L76" s="146"/>
      <c r="M76" s="146"/>
      <c r="N76" s="146"/>
      <c r="O76" s="146"/>
      <c r="P76" s="146"/>
      <c r="Q76" s="146"/>
    </row>
    <row r="77" spans="5:17" x14ac:dyDescent="0.25">
      <c r="E77" s="164">
        <v>12</v>
      </c>
      <c r="F77" s="154"/>
      <c r="G77" s="154"/>
      <c r="I77" s="154"/>
      <c r="J77" s="154"/>
      <c r="K77" s="164">
        <v>12</v>
      </c>
      <c r="L77" s="146"/>
      <c r="M77" s="146"/>
      <c r="N77" s="146"/>
      <c r="O77" s="146"/>
      <c r="P77" s="146"/>
      <c r="Q77" s="146"/>
    </row>
    <row r="78" spans="5:17" x14ac:dyDescent="0.25">
      <c r="E78" s="164">
        <v>11</v>
      </c>
      <c r="F78" s="154"/>
      <c r="G78" s="154"/>
      <c r="I78" s="154"/>
      <c r="J78" s="154"/>
      <c r="K78" s="164">
        <v>11</v>
      </c>
      <c r="L78" s="146"/>
      <c r="M78" s="146"/>
      <c r="N78" s="146"/>
      <c r="O78" s="146"/>
      <c r="P78" s="146"/>
      <c r="Q78" s="146"/>
    </row>
    <row r="79" spans="5:17" x14ac:dyDescent="0.25">
      <c r="E79" s="164">
        <v>10</v>
      </c>
      <c r="F79" s="154"/>
      <c r="G79" s="154"/>
      <c r="I79" s="154"/>
      <c r="J79" s="154"/>
      <c r="K79" s="164">
        <v>10</v>
      </c>
      <c r="L79" s="146"/>
      <c r="M79" s="146"/>
      <c r="N79" s="146"/>
      <c r="O79" s="146"/>
      <c r="P79" s="146"/>
      <c r="Q79" s="146"/>
    </row>
    <row r="80" spans="5:17" x14ac:dyDescent="0.25">
      <c r="E80" s="164">
        <v>9</v>
      </c>
      <c r="F80" s="154"/>
      <c r="G80" s="154"/>
      <c r="I80" s="154"/>
      <c r="J80" s="154"/>
      <c r="K80" s="164">
        <v>9</v>
      </c>
      <c r="L80" s="146"/>
      <c r="M80" s="146"/>
      <c r="N80" s="146"/>
      <c r="O80" s="146"/>
      <c r="P80" s="146"/>
      <c r="Q80" s="146"/>
    </row>
    <row r="81" spans="5:17" x14ac:dyDescent="0.25">
      <c r="E81" s="164">
        <v>8</v>
      </c>
      <c r="F81" s="154"/>
      <c r="G81" s="154"/>
      <c r="I81" s="154"/>
      <c r="J81" s="154"/>
      <c r="K81" s="164">
        <v>8</v>
      </c>
      <c r="L81" s="146"/>
      <c r="M81" s="146"/>
      <c r="N81" s="146"/>
      <c r="O81" s="146"/>
      <c r="P81" s="146"/>
      <c r="Q81" s="146"/>
    </row>
    <row r="82" spans="5:17" x14ac:dyDescent="0.25">
      <c r="E82" s="164">
        <v>7</v>
      </c>
      <c r="F82" s="154"/>
      <c r="G82" s="154"/>
      <c r="I82" s="154"/>
      <c r="J82" s="154"/>
      <c r="K82" s="164">
        <v>7</v>
      </c>
      <c r="L82" s="146"/>
      <c r="M82" s="146"/>
      <c r="N82" s="146"/>
      <c r="O82" s="146"/>
      <c r="P82" s="146"/>
      <c r="Q82" s="146"/>
    </row>
    <row r="83" spans="5:17" x14ac:dyDescent="0.25">
      <c r="E83" s="164">
        <v>6</v>
      </c>
      <c r="F83" s="154"/>
      <c r="G83" s="154"/>
      <c r="I83" s="154"/>
      <c r="J83" s="154"/>
      <c r="K83" s="164">
        <v>6</v>
      </c>
      <c r="L83" s="146"/>
      <c r="M83" s="146"/>
      <c r="N83" s="146"/>
      <c r="O83" s="146"/>
      <c r="P83" s="146"/>
      <c r="Q83" s="146"/>
    </row>
    <row r="84" spans="5:17" x14ac:dyDescent="0.25">
      <c r="E84" s="164">
        <v>5</v>
      </c>
      <c r="F84" s="154"/>
      <c r="G84" s="154"/>
      <c r="I84" s="154"/>
      <c r="J84" s="154"/>
      <c r="K84" s="164">
        <v>5</v>
      </c>
      <c r="L84" s="146"/>
      <c r="M84" s="146"/>
      <c r="N84" s="146"/>
      <c r="O84" s="146"/>
      <c r="P84" s="146"/>
      <c r="Q84" s="146"/>
    </row>
    <row r="85" spans="5:17" x14ac:dyDescent="0.25">
      <c r="E85" s="164">
        <v>4</v>
      </c>
      <c r="F85" s="154"/>
      <c r="G85" s="154"/>
      <c r="I85" s="154"/>
      <c r="J85" s="154"/>
      <c r="K85" s="164">
        <v>4</v>
      </c>
      <c r="L85" s="146"/>
      <c r="M85" s="146"/>
      <c r="N85" s="146"/>
      <c r="O85" s="146"/>
      <c r="P85" s="146"/>
      <c r="Q85" s="146"/>
    </row>
    <row r="86" spans="5:17" x14ac:dyDescent="0.25">
      <c r="E86" s="164">
        <v>3</v>
      </c>
      <c r="F86" s="154"/>
      <c r="G86" s="154"/>
      <c r="I86" s="154"/>
      <c r="J86" s="154"/>
      <c r="K86" s="164">
        <v>3</v>
      </c>
      <c r="L86" s="146"/>
      <c r="M86" s="146"/>
      <c r="N86" s="146"/>
      <c r="O86" s="146"/>
      <c r="P86" s="146"/>
      <c r="Q86" s="146"/>
    </row>
    <row r="87" spans="5:17" x14ac:dyDescent="0.25">
      <c r="E87" s="164">
        <v>2</v>
      </c>
      <c r="F87" s="154"/>
      <c r="G87" s="154"/>
      <c r="I87" s="154"/>
      <c r="J87" s="154"/>
      <c r="K87" s="164">
        <v>2</v>
      </c>
      <c r="L87" s="146"/>
      <c r="M87" s="146"/>
      <c r="N87" s="146"/>
      <c r="O87" s="146"/>
      <c r="P87" s="146"/>
      <c r="Q87" s="146"/>
    </row>
    <row r="88" spans="5:17" x14ac:dyDescent="0.25">
      <c r="E88" s="164">
        <v>1</v>
      </c>
      <c r="F88" s="154"/>
      <c r="G88" s="154"/>
      <c r="I88" s="154"/>
      <c r="J88" s="154"/>
      <c r="K88" s="164">
        <v>1</v>
      </c>
      <c r="L88" s="146"/>
      <c r="M88" s="146"/>
      <c r="N88" s="146"/>
      <c r="O88" s="146"/>
      <c r="P88" s="146"/>
      <c r="Q88" s="146"/>
    </row>
    <row r="89" spans="5:17" x14ac:dyDescent="0.25">
      <c r="E89" s="164"/>
      <c r="F89" s="167">
        <v>1</v>
      </c>
      <c r="G89" s="167">
        <v>2</v>
      </c>
      <c r="I89" s="167">
        <v>1</v>
      </c>
      <c r="J89" s="167">
        <v>2</v>
      </c>
      <c r="K89" s="113"/>
    </row>
    <row r="90" spans="5:17" x14ac:dyDescent="0.25">
      <c r="E90" s="164"/>
      <c r="F90" s="147" t="s">
        <v>40</v>
      </c>
      <c r="G90" s="147"/>
      <c r="H90" s="147"/>
      <c r="I90" s="147" t="s">
        <v>40</v>
      </c>
      <c r="K90" s="113"/>
    </row>
    <row r="91" spans="5:17" x14ac:dyDescent="0.25">
      <c r="F91" s="169" t="s">
        <v>43</v>
      </c>
      <c r="G91" s="146"/>
      <c r="H91" s="146"/>
      <c r="I91" s="147" t="s">
        <v>39</v>
      </c>
      <c r="K91" s="113"/>
    </row>
  </sheetData>
  <mergeCells count="4">
    <mergeCell ref="D8:D9"/>
    <mergeCell ref="C9:C10"/>
    <mergeCell ref="A14:B14"/>
    <mergeCell ref="F14:T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PtSLEv, VarPrim</vt:lpstr>
      <vt:lpstr>PtSLEv, MortCV IM ACV</vt:lpstr>
      <vt:lpstr>MortCV IM ACV x Rg1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2018-11-20T13:30:16Z</dcterms:created>
  <dcterms:modified xsi:type="dcterms:W3CDTF">2020-03-22T11:35:12Z</dcterms:modified>
</cp:coreProperties>
</file>