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00313-Galo\0-Datos\010-Temas publc\20200310-VÑ REWIND Dilaglut\"/>
    </mc:Choice>
  </mc:AlternateContent>
  <bookViews>
    <workbookView xWindow="0" yWindow="0" windowWidth="20490" windowHeight="7545" activeTab="2"/>
  </bookViews>
  <sheets>
    <sheet name="PtSLEv ACV no fatal" sheetId="3" r:id="rId1"/>
    <sheet name="PtSLEv ACV no fatal Discapac" sheetId="2" r:id="rId2"/>
    <sheet name="PtSLEv x Regla 1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6" l="1"/>
  <c r="D13" i="6"/>
  <c r="C13" i="6"/>
  <c r="B5" i="6"/>
  <c r="C9" i="6" s="1"/>
  <c r="C14" i="6" s="1"/>
  <c r="E2" i="6" l="1"/>
  <c r="G2" i="6" s="1"/>
  <c r="D10" i="6"/>
  <c r="D14" i="6" s="1"/>
  <c r="C8" i="6"/>
  <c r="C11" i="6" s="1"/>
  <c r="C7" i="6"/>
  <c r="F14" i="6"/>
  <c r="D7" i="6"/>
  <c r="D8" i="6"/>
  <c r="D11" i="6" s="1"/>
  <c r="A23" i="3"/>
  <c r="A23" i="2"/>
  <c r="H26" i="2" l="1"/>
  <c r="J16" i="2" l="1"/>
  <c r="I16" i="2"/>
  <c r="J15" i="2"/>
  <c r="I15" i="2"/>
  <c r="I13" i="2"/>
  <c r="F13" i="2"/>
  <c r="D13" i="2"/>
  <c r="I12" i="2"/>
  <c r="F12" i="2"/>
  <c r="G15" i="2" s="1"/>
  <c r="D12" i="2"/>
  <c r="I11" i="2"/>
  <c r="F11" i="2"/>
  <c r="D11" i="2"/>
  <c r="A21" i="3" l="1"/>
  <c r="A21" i="2"/>
  <c r="F21" i="3" l="1"/>
  <c r="C19" i="3"/>
  <c r="B19" i="3"/>
  <c r="J16" i="3"/>
  <c r="I16" i="3"/>
  <c r="J15" i="3"/>
  <c r="I15" i="3"/>
  <c r="I13" i="3"/>
  <c r="F13" i="3"/>
  <c r="D13" i="3"/>
  <c r="I12" i="3"/>
  <c r="F12" i="3"/>
  <c r="G15" i="3" s="1"/>
  <c r="D21" i="3" s="1"/>
  <c r="D12" i="3"/>
  <c r="I11" i="3"/>
  <c r="F11" i="3"/>
  <c r="H26" i="3" s="1"/>
  <c r="D11" i="3"/>
  <c r="I8" i="3"/>
  <c r="H8" i="3"/>
  <c r="E11" i="3" s="1"/>
  <c r="H11" i="3" s="1"/>
  <c r="E13" i="3" l="1"/>
  <c r="E12" i="3"/>
  <c r="H12" i="3" s="1"/>
  <c r="B21" i="3"/>
  <c r="C21" i="3"/>
  <c r="F21" i="2"/>
  <c r="B21" i="2"/>
  <c r="C19" i="2"/>
  <c r="B19" i="2"/>
  <c r="D21" i="2"/>
  <c r="I8" i="2"/>
  <c r="H8" i="2"/>
  <c r="E11" i="2" s="1"/>
  <c r="H11" i="2" l="1"/>
  <c r="E12" i="2"/>
  <c r="H12" i="2" s="1"/>
  <c r="E13" i="2"/>
  <c r="H13" i="3"/>
  <c r="H29" i="3" s="1"/>
  <c r="K29" i="3" s="1"/>
  <c r="F15" i="3"/>
  <c r="B23" i="3"/>
  <c r="H27" i="3" s="1"/>
  <c r="K27" i="3" s="1"/>
  <c r="C23" i="3"/>
  <c r="C21" i="2"/>
  <c r="H13" i="2" l="1"/>
  <c r="H29" i="2" s="1"/>
  <c r="K29" i="2" s="1"/>
  <c r="F15" i="2"/>
  <c r="F16" i="2" s="1"/>
  <c r="D23" i="3"/>
  <c r="H28" i="3"/>
  <c r="K28" i="3" s="1"/>
  <c r="F16" i="3"/>
  <c r="F23" i="3" s="1"/>
  <c r="H30" i="3" l="1"/>
  <c r="K30" i="3" s="1"/>
  <c r="B23" i="2"/>
  <c r="H27" i="2" s="1"/>
  <c r="K27" i="2" s="1"/>
  <c r="C23" i="2"/>
  <c r="H28" i="2" s="1"/>
  <c r="K28" i="2" s="1"/>
  <c r="I29" i="3" l="1"/>
  <c r="I28" i="3"/>
  <c r="I27" i="3"/>
  <c r="D23" i="2"/>
  <c r="F23" i="2"/>
  <c r="H30" i="2" l="1"/>
  <c r="K30" i="2" s="1"/>
  <c r="I27" i="2" l="1"/>
  <c r="I28" i="2"/>
  <c r="I29" i="2"/>
</calcChain>
</file>

<file path=xl/sharedStrings.xml><?xml version="1.0" encoding="utf-8"?>
<sst xmlns="http://schemas.openxmlformats.org/spreadsheetml/2006/main" count="88" uniqueCount="47">
  <si>
    <t>Supervivencia</t>
  </si>
  <si>
    <t>Placebo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</si>
  <si>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</si>
  <si>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</si>
  <si>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</si>
  <si>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</si>
  <si>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</si>
  <si>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Dif Medias = PtSLEv,</t>
  </si>
  <si>
    <t>El área de referencia representa</t>
  </si>
  <si>
    <t>Área de referencia</t>
  </si>
  <si>
    <t>En un área de: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</si>
  <si>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</si>
  <si>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años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</si>
  <si>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</si>
  <si>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</si>
  <si>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</si>
  <si>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</si>
  <si>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</si>
  <si>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</si>
  <si>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</si>
  <si>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</si>
  <si>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</si>
  <si>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</si>
  <si>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t>Gerstein HC, Colhoun HM, Dagenais GR, Diaz R, et al. Dulaglutide and cardiovascular outcomes in type 2 diabetes (REWIND): a double-blind, randomised placebo-controlled trial. Lancet. 2019 Jul 13;394(10193):121-130.</t>
  </si>
  <si>
    <t>ACV no fatal</t>
  </si>
  <si>
    <t>Dulaglutida</t>
  </si>
  <si>
    <t>20190713-ECA REWIND 5,4y, DM2 69PP+PS [Dulagl vs Plac], =Mort –ACV. Gerstein</t>
  </si>
  <si>
    <t>20190713-ECA REWIND 5,4y, DM2 69PP+PS [Dulagl vs Pl], =Mort –ACV. Gerstein</t>
  </si>
  <si>
    <t>ACV no fatal y Discapacitante</t>
  </si>
  <si>
    <t>ACV no fatal discapacitante = ACV asociado con una puntuación de Rankin modificada ≥3)</t>
  </si>
  <si>
    <t>Personas</t>
  </si>
  <si>
    <t>Años</t>
  </si>
  <si>
    <t>NNT</t>
  </si>
  <si>
    <t>de los</t>
  </si>
  <si>
    <t>del grupo Interv</t>
  </si>
  <si>
    <t>del grupo Contr</t>
  </si>
  <si>
    <t>Distribuir cuadros verdes tras todos los supervivientes al evento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</si>
  <si>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</si>
  <si>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</si>
  <si>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</si>
  <si>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</si>
  <si>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PtS por la intervención</t>
  </si>
  <si>
    <t>tS sin la intervención</t>
  </si>
  <si>
    <t xml:space="preserve">NOTA: </t>
  </si>
  <si>
    <t>Dulaglutida, n= 4949</t>
  </si>
  <si>
    <t>Placebo,, n= 4952</t>
  </si>
  <si>
    <t>Gráfico PtSLEv x Rg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</si>
</sst>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166" fontId="12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2" fontId="13" fillId="0" borderId="0" xfId="0" applyNumberFormat="1" applyFont="1"/>
    <xf numFmtId="166" fontId="14" fillId="0" borderId="0" xfId="2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2" fontId="15" fillId="0" borderId="0" xfId="0" applyNumberFormat="1" applyFont="1"/>
    <xf numFmtId="166" fontId="16" fillId="0" borderId="0" xfId="2" applyNumberFormat="1" applyFont="1" applyAlignment="1">
      <alignment horizontal="center"/>
    </xf>
    <xf numFmtId="167" fontId="3" fillId="3" borderId="5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11" fillId="0" borderId="0" xfId="0" applyNumberFormat="1" applyFont="1"/>
    <xf numFmtId="3" fontId="13" fillId="0" borderId="0" xfId="0" applyNumberFormat="1" applyFont="1"/>
    <xf numFmtId="3" fontId="15" fillId="0" borderId="0" xfId="0" applyNumberFormat="1" applyFont="1"/>
    <xf numFmtId="3" fontId="5" fillId="0" borderId="7" xfId="0" applyNumberFormat="1" applyFont="1" applyBorder="1"/>
    <xf numFmtId="1" fontId="5" fillId="0" borderId="7" xfId="0" applyNumberFormat="1" applyFont="1" applyBorder="1"/>
    <xf numFmtId="1" fontId="11" fillId="0" borderId="0" xfId="0" applyNumberFormat="1" applyFont="1"/>
    <xf numFmtId="1" fontId="13" fillId="0" borderId="0" xfId="0" applyNumberFormat="1" applyFont="1"/>
    <xf numFmtId="1" fontId="15" fillId="0" borderId="0" xfId="0" applyNumberFormat="1" applyFont="1"/>
    <xf numFmtId="3" fontId="3" fillId="0" borderId="0" xfId="0" applyNumberFormat="1" applyFont="1"/>
    <xf numFmtId="0" fontId="3" fillId="2" borderId="7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5" borderId="7" xfId="0" applyFill="1" applyBorder="1"/>
    <xf numFmtId="0" fontId="0" fillId="0" borderId="0" xfId="0" applyFill="1"/>
    <xf numFmtId="0" fontId="0" fillId="0" borderId="0" xfId="0" applyFill="1" applyBorder="1"/>
    <xf numFmtId="0" fontId="0" fillId="7" borderId="7" xfId="0" applyFill="1" applyBorder="1"/>
    <xf numFmtId="0" fontId="0" fillId="5" borderId="17" xfId="0" applyFill="1" applyBorder="1"/>
    <xf numFmtId="0" fontId="0" fillId="7" borderId="17" xfId="0" applyFill="1" applyBorder="1"/>
    <xf numFmtId="0" fontId="17" fillId="0" borderId="0" xfId="0" applyFont="1"/>
    <xf numFmtId="0" fontId="17" fillId="0" borderId="0" xfId="0" applyFont="1" applyAlignment="1">
      <alignment horizontal="right"/>
    </xf>
    <xf numFmtId="0" fontId="11" fillId="0" borderId="7" xfId="0" applyFont="1" applyBorder="1" applyAlignment="1">
      <alignment horizontal="right" wrapText="1"/>
    </xf>
    <xf numFmtId="0" fontId="19" fillId="0" borderId="7" xfId="0" applyFont="1" applyBorder="1" applyAlignment="1">
      <alignment horizontal="right" wrapText="1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2" fontId="19" fillId="2" borderId="7" xfId="0" applyNumberFormat="1" applyFont="1" applyFill="1" applyBorder="1" applyAlignment="1">
      <alignment vertical="center"/>
    </xf>
    <xf numFmtId="2" fontId="11" fillId="2" borderId="7" xfId="0" applyNumberFormat="1" applyFont="1" applyFill="1" applyBorder="1" applyAlignment="1">
      <alignment vertical="center"/>
    </xf>
    <xf numFmtId="1" fontId="15" fillId="2" borderId="7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0" fontId="0" fillId="2" borderId="0" xfId="0" applyFill="1"/>
    <xf numFmtId="1" fontId="11" fillId="0" borderId="7" xfId="0" applyNumberFormat="1" applyFont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18" fillId="0" borderId="0" xfId="2" applyNumberFormat="1" applyFont="1" applyAlignment="1">
      <alignment horizontal="left" vertical="center"/>
    </xf>
    <xf numFmtId="0" fontId="18" fillId="0" borderId="0" xfId="0" applyFont="1"/>
    <xf numFmtId="49" fontId="18" fillId="0" borderId="0" xfId="0" applyNumberFormat="1" applyFont="1"/>
    <xf numFmtId="0" fontId="18" fillId="0" borderId="0" xfId="0" applyFont="1" applyFill="1" applyAlignment="1">
      <alignment horizontal="right"/>
    </xf>
    <xf numFmtId="9" fontId="16" fillId="0" borderId="0" xfId="2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8" fillId="0" borderId="7" xfId="0" applyFont="1" applyBorder="1" applyAlignment="1">
      <alignment horizontal="center" vertical="center" wrapText="1"/>
    </xf>
    <xf numFmtId="166" fontId="12" fillId="0" borderId="0" xfId="2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 wrapText="1"/>
    </xf>
    <xf numFmtId="166" fontId="16" fillId="0" borderId="0" xfId="2" applyNumberFormat="1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horizontal="center" vertical="center"/>
    </xf>
    <xf numFmtId="1" fontId="21" fillId="0" borderId="7" xfId="0" applyNumberFormat="1" applyFont="1" applyBorder="1" applyAlignment="1">
      <alignment horizontal="right" vertical="center"/>
    </xf>
    <xf numFmtId="9" fontId="18" fillId="0" borderId="0" xfId="0" applyNumberFormat="1" applyFont="1"/>
    <xf numFmtId="0" fontId="18" fillId="0" borderId="0" xfId="0" applyFont="1" applyAlignment="1">
      <alignment horizontal="left" vertical="top"/>
    </xf>
    <xf numFmtId="164" fontId="15" fillId="3" borderId="7" xfId="0" applyNumberFormat="1" applyFont="1" applyFill="1" applyBorder="1" applyAlignment="1">
      <alignment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1" fontId="15" fillId="0" borderId="7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left" vertical="top" wrapText="1"/>
    </xf>
    <xf numFmtId="0" fontId="0" fillId="5" borderId="10" xfId="0" applyFill="1" applyBorder="1"/>
    <xf numFmtId="1" fontId="18" fillId="3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19" xfId="0" applyBorder="1"/>
    <xf numFmtId="0" fontId="0" fillId="0" borderId="20" xfId="0" applyFill="1" applyBorder="1"/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6" borderId="17" xfId="0" applyFill="1" applyBorder="1"/>
    <xf numFmtId="0" fontId="0" fillId="0" borderId="24" xfId="0" applyBorder="1"/>
    <xf numFmtId="0" fontId="24" fillId="0" borderId="25" xfId="0" applyFont="1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9900"/>
      <color rgb="FF008000"/>
      <color rgb="FFFFFF99"/>
      <color rgb="FFCCFFFF"/>
      <color rgb="FF66FF33"/>
      <color rgb="FFCCFF33"/>
      <color rgb="FF009900"/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 (ACV no fatal)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ACV no fatal'!$G$27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fatal'!$H$27</c:f>
              <c:numCache>
                <c:formatCode>0.00</c:formatCode>
                <c:ptCount val="1"/>
                <c:pt idx="0">
                  <c:v>5.4240258864770116E-2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'PtSLEv ACV no fatal'!$G$28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fatal'!$H$28</c:f>
              <c:numCache>
                <c:formatCode>0.00</c:formatCode>
                <c:ptCount val="1"/>
                <c:pt idx="0">
                  <c:v>2.8272886611837661E-2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'PtSLEv ACV no fatal'!$G$29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fatal'!$H$29</c:f>
              <c:numCache>
                <c:formatCode>0.00</c:formatCode>
                <c:ptCount val="1"/>
                <c:pt idx="0">
                  <c:v>4.9174868545233918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 (ACV no fatal Discapacitante)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ACV no fatal Discapac'!$G$27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 Discapac'!$H$26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 Discapac'!$H$27</c:f>
              <c:numCache>
                <c:formatCode>0.00</c:formatCode>
                <c:ptCount val="1"/>
                <c:pt idx="0">
                  <c:v>3.3489681050656653E-2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 ACV no fatal Discapac'!$G$28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 Discapac'!$H$26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 Discapac'!$H$28</c:f>
              <c:numCache>
                <c:formatCode>0.00</c:formatCode>
                <c:ptCount val="1"/>
                <c:pt idx="0">
                  <c:v>1.9652908067542219E-2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 ACV no fatal Discapac'!$G$29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 no fatal Discapac'!$H$26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 no fatal Discapac'!$H$29</c:f>
              <c:numCache>
                <c:formatCode>0.00</c:formatCode>
                <c:ptCount val="1"/>
                <c:pt idx="0">
                  <c:v>4.9468574108818011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123825</xdr:colOff>
      <xdr:row>31</xdr:row>
      <xdr:rowOff>38746</xdr:rowOff>
    </xdr:from>
    <xdr:to>
      <xdr:col>10</xdr:col>
      <xdr:colOff>104775</xdr:colOff>
      <xdr:row>50</xdr:row>
      <xdr:rowOff>38745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29</xdr:row>
      <xdr:rowOff>114300</xdr:rowOff>
    </xdr:from>
    <xdr:to>
      <xdr:col>5</xdr:col>
      <xdr:colOff>533400</xdr:colOff>
      <xdr:row>48</xdr:row>
      <xdr:rowOff>38100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6391275" cy="300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28</xdr:row>
      <xdr:rowOff>142875</xdr:rowOff>
    </xdr:from>
    <xdr:to>
      <xdr:col>4</xdr:col>
      <xdr:colOff>1112259</xdr:colOff>
      <xdr:row>46</xdr:row>
      <xdr:rowOff>38725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5153025"/>
          <a:ext cx="5779509" cy="2810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184537</xdr:colOff>
      <xdr:row>2</xdr:row>
      <xdr:rowOff>27894</xdr:rowOff>
    </xdr:from>
    <xdr:to>
      <xdr:col>33</xdr:col>
      <xdr:colOff>296443</xdr:colOff>
      <xdr:row>22</xdr:row>
      <xdr:rowOff>118099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7262" y="408894"/>
          <a:ext cx="7427106" cy="4632949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22</xdr:row>
      <xdr:rowOff>76200</xdr:rowOff>
    </xdr:from>
    <xdr:to>
      <xdr:col>10</xdr:col>
      <xdr:colOff>0</xdr:colOff>
      <xdr:row>22</xdr:row>
      <xdr:rowOff>76200</xdr:rowOff>
    </xdr:to>
    <xdr:cxnSp macro="">
      <xdr:nvCxnSpPr>
        <xdr:cNvPr id="4" name="Conector recto de flecha 3"/>
        <xdr:cNvCxnSpPr/>
      </xdr:nvCxnSpPr>
      <xdr:spPr>
        <a:xfrm>
          <a:off x="3381375" y="5124450"/>
          <a:ext cx="1200150" cy="0"/>
        </a:xfrm>
        <a:prstGeom prst="straightConnector1">
          <a:avLst/>
        </a:prstGeom>
        <a:ln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95250</xdr:rowOff>
    </xdr:from>
    <xdr:to>
      <xdr:col>8</xdr:col>
      <xdr:colOff>9525</xdr:colOff>
      <xdr:row>19</xdr:row>
      <xdr:rowOff>95250</xdr:rowOff>
    </xdr:to>
    <xdr:cxnSp macro="">
      <xdr:nvCxnSpPr>
        <xdr:cNvPr id="7" name="Conector recto de flecha 6"/>
        <xdr:cNvCxnSpPr/>
      </xdr:nvCxnSpPr>
      <xdr:spPr>
        <a:xfrm>
          <a:off x="3343275" y="4572000"/>
          <a:ext cx="752475" cy="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cxnSp macro="">
      <xdr:nvCxnSpPr>
        <xdr:cNvPr id="9" name="Conector recto de flecha 8"/>
        <xdr:cNvCxnSpPr/>
      </xdr:nvCxnSpPr>
      <xdr:spPr>
        <a:xfrm>
          <a:off x="4829175" y="4581525"/>
          <a:ext cx="752475" cy="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95250</xdr:rowOff>
    </xdr:from>
    <xdr:to>
      <xdr:col>13</xdr:col>
      <xdr:colOff>9525</xdr:colOff>
      <xdr:row>21</xdr:row>
      <xdr:rowOff>95250</xdr:rowOff>
    </xdr:to>
    <xdr:cxnSp macro="">
      <xdr:nvCxnSpPr>
        <xdr:cNvPr id="12" name="Conector recto de flecha 11"/>
        <xdr:cNvCxnSpPr/>
      </xdr:nvCxnSpPr>
      <xdr:spPr>
        <a:xfrm>
          <a:off x="4829175" y="4953000"/>
          <a:ext cx="504825" cy="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85725</xdr:rowOff>
    </xdr:from>
    <xdr:to>
      <xdr:col>7</xdr:col>
      <xdr:colOff>9525</xdr:colOff>
      <xdr:row>21</xdr:row>
      <xdr:rowOff>85725</xdr:rowOff>
    </xdr:to>
    <xdr:cxnSp macro="">
      <xdr:nvCxnSpPr>
        <xdr:cNvPr id="14" name="Conector recto de flecha 13"/>
        <xdr:cNvCxnSpPr/>
      </xdr:nvCxnSpPr>
      <xdr:spPr>
        <a:xfrm>
          <a:off x="3343275" y="4943475"/>
          <a:ext cx="504825" cy="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A4" sqref="A4:A5"/>
    </sheetView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.8554687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3" ht="13.5" thickBot="1" x14ac:dyDescent="0.25"/>
    <row r="2" spans="1:13" ht="16.5" thickBot="1" x14ac:dyDescent="0.25">
      <c r="A2" s="44" t="s">
        <v>20</v>
      </c>
      <c r="B2" s="28"/>
      <c r="C2" s="28"/>
      <c r="D2" s="28"/>
      <c r="E2" s="28"/>
      <c r="F2" s="28"/>
      <c r="G2" s="28"/>
      <c r="H2" s="28"/>
      <c r="I2" s="29"/>
    </row>
    <row r="3" spans="1:13" ht="8.25" customHeight="1" x14ac:dyDescent="0.2"/>
    <row r="4" spans="1:13" ht="15" x14ac:dyDescent="0.25">
      <c r="A4" s="1" t="s">
        <v>27</v>
      </c>
    </row>
    <row r="5" spans="1:13" ht="15" x14ac:dyDescent="0.25">
      <c r="A5" s="3" t="s">
        <v>23</v>
      </c>
    </row>
    <row r="6" spans="1:13" ht="25.5" x14ac:dyDescent="0.2">
      <c r="A6" s="86" t="s">
        <v>24</v>
      </c>
      <c r="B6" s="56" t="s">
        <v>17</v>
      </c>
      <c r="F6" s="57" t="s">
        <v>0</v>
      </c>
      <c r="G6" s="59" t="s">
        <v>12</v>
      </c>
      <c r="M6" s="85"/>
    </row>
    <row r="7" spans="1:13" x14ac:dyDescent="0.2">
      <c r="A7" s="2">
        <v>1</v>
      </c>
      <c r="B7" s="4">
        <v>7417</v>
      </c>
      <c r="F7" s="58">
        <v>0.18</v>
      </c>
      <c r="G7" s="60">
        <v>5</v>
      </c>
      <c r="M7" s="85"/>
    </row>
    <row r="8" spans="1:13" x14ac:dyDescent="0.2">
      <c r="A8" s="2">
        <v>2</v>
      </c>
      <c r="B8" s="4">
        <v>447</v>
      </c>
      <c r="F8" s="30"/>
      <c r="G8" s="31" t="s">
        <v>8</v>
      </c>
      <c r="H8" s="49">
        <f>G7*F7</f>
        <v>0.89999999999999991</v>
      </c>
      <c r="I8" s="33" t="str">
        <f>G6</f>
        <v>años</v>
      </c>
      <c r="M8" s="85"/>
    </row>
    <row r="9" spans="1:13" x14ac:dyDescent="0.2">
      <c r="A9" s="2">
        <v>3</v>
      </c>
      <c r="B9" s="4">
        <v>680</v>
      </c>
    </row>
    <row r="10" spans="1:13" ht="38.25" x14ac:dyDescent="0.2">
      <c r="D10" s="55" t="s">
        <v>17</v>
      </c>
      <c r="E10" s="45" t="s">
        <v>18</v>
      </c>
      <c r="F10" s="7"/>
      <c r="G10" s="26"/>
      <c r="H10" s="47" t="s">
        <v>19</v>
      </c>
      <c r="I10" s="7"/>
    </row>
    <row r="11" spans="1:13" x14ac:dyDescent="0.2">
      <c r="C11" s="5" t="s">
        <v>9</v>
      </c>
      <c r="D11" s="6">
        <f>B7</f>
        <v>7417</v>
      </c>
      <c r="E11" s="50">
        <f>H8</f>
        <v>0.89999999999999991</v>
      </c>
      <c r="F11" s="7" t="str">
        <f>G6</f>
        <v>años</v>
      </c>
      <c r="H11" s="61">
        <f>G7-E11</f>
        <v>4.0999999999999996</v>
      </c>
      <c r="I11" s="6" t="str">
        <f>G6</f>
        <v>años</v>
      </c>
    </row>
    <row r="12" spans="1:13" x14ac:dyDescent="0.2">
      <c r="C12" s="46" t="s">
        <v>44</v>
      </c>
      <c r="D12" s="6">
        <f>B8</f>
        <v>447</v>
      </c>
      <c r="E12" s="48">
        <f>D12*E11/D11</f>
        <v>5.4240258864770116E-2</v>
      </c>
      <c r="F12" s="7" t="str">
        <f>G6</f>
        <v>años</v>
      </c>
      <c r="H12" s="9">
        <f>G7-E12</f>
        <v>4.9457597411352303</v>
      </c>
      <c r="I12" s="6" t="str">
        <f>G6</f>
        <v>años</v>
      </c>
    </row>
    <row r="13" spans="1:13" x14ac:dyDescent="0.2">
      <c r="C13" s="46" t="s">
        <v>45</v>
      </c>
      <c r="D13" s="6">
        <f>B9</f>
        <v>680</v>
      </c>
      <c r="E13" s="48">
        <f>D13*E11/D11</f>
        <v>8.2513145476607777E-2</v>
      </c>
      <c r="F13" s="7" t="str">
        <f>G6</f>
        <v>años</v>
      </c>
      <c r="H13" s="9">
        <f>G7-E13</f>
        <v>4.9174868545233918</v>
      </c>
      <c r="I13" s="8" t="str">
        <f>G6</f>
        <v>años</v>
      </c>
    </row>
    <row r="14" spans="1:13" x14ac:dyDescent="0.2">
      <c r="I14" s="10"/>
    </row>
    <row r="15" spans="1:13" x14ac:dyDescent="0.2">
      <c r="E15" s="11" t="s">
        <v>2</v>
      </c>
      <c r="F15" s="51">
        <f>E13-E12</f>
        <v>2.8272886611837661E-2</v>
      </c>
      <c r="G15" s="12" t="str">
        <f>F12</f>
        <v>años</v>
      </c>
      <c r="H15" s="12" t="s">
        <v>3</v>
      </c>
      <c r="I15" s="52">
        <f>G7</f>
        <v>5</v>
      </c>
      <c r="J15" s="13" t="str">
        <f>G6</f>
        <v>años</v>
      </c>
    </row>
    <row r="16" spans="1:13" x14ac:dyDescent="0.2">
      <c r="E16" s="14"/>
      <c r="F16" s="74">
        <f>F15*365.25</f>
        <v>10.326671834973705</v>
      </c>
      <c r="G16" s="34" t="s">
        <v>4</v>
      </c>
      <c r="H16" s="15" t="s">
        <v>5</v>
      </c>
      <c r="I16" s="53">
        <f>G7</f>
        <v>5</v>
      </c>
      <c r="J16" s="16" t="str">
        <f>G6</f>
        <v>años</v>
      </c>
    </row>
    <row r="17" spans="1:11" ht="13.5" thickBot="1" x14ac:dyDescent="0.25"/>
    <row r="18" spans="1:11" ht="15.75" thickBot="1" x14ac:dyDescent="0.25">
      <c r="A18" s="128" t="s">
        <v>21</v>
      </c>
      <c r="B18" s="129"/>
      <c r="C18" s="129"/>
      <c r="D18" s="129"/>
      <c r="E18" s="129"/>
      <c r="F18" s="130"/>
      <c r="I18" s="10"/>
    </row>
    <row r="19" spans="1:11" x14ac:dyDescent="0.2">
      <c r="A19" s="35"/>
      <c r="B19" s="24" t="str">
        <f>C12</f>
        <v>Dulaglutida, n= 4949</v>
      </c>
      <c r="C19" s="24" t="str">
        <f>C13</f>
        <v>Placebo,, n= 4952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6" t="s">
        <v>10</v>
      </c>
      <c r="B20" s="22" t="s">
        <v>13</v>
      </c>
      <c r="C20" s="37" t="s">
        <v>13</v>
      </c>
      <c r="D20" s="22" t="s">
        <v>7</v>
      </c>
      <c r="E20" s="23"/>
      <c r="F20" s="22" t="s">
        <v>7</v>
      </c>
      <c r="I20" s="10"/>
    </row>
    <row r="21" spans="1:11" x14ac:dyDescent="0.2">
      <c r="A21" s="38" t="str">
        <f>CONCATENATE(G7," ",G6)</f>
        <v>5 años</v>
      </c>
      <c r="B21" s="25" t="str">
        <f>F12</f>
        <v>años</v>
      </c>
      <c r="C21" s="39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3" customFormat="1" x14ac:dyDescent="0.2">
      <c r="A22" s="40"/>
      <c r="B22" s="41"/>
      <c r="C22" s="41"/>
      <c r="D22" s="41"/>
      <c r="E22" s="42"/>
      <c r="F22" s="41"/>
    </row>
    <row r="23" spans="1:11" x14ac:dyDescent="0.2">
      <c r="A23" s="27" t="str">
        <f>A6</f>
        <v>ACV no fatal</v>
      </c>
      <c r="B23" s="17">
        <f>E12</f>
        <v>5.4240258864770116E-2</v>
      </c>
      <c r="C23" s="17">
        <f>E13</f>
        <v>8.2513145476607777E-2</v>
      </c>
      <c r="D23" s="17">
        <f>C23-B23</f>
        <v>2.8272886611837661E-2</v>
      </c>
      <c r="F23" s="18">
        <f>F16</f>
        <v>10.326671834973705</v>
      </c>
    </row>
    <row r="24" spans="1:11" ht="8.25" customHeight="1" x14ac:dyDescent="0.2">
      <c r="A24" s="19"/>
      <c r="B24" s="20"/>
      <c r="C24" s="20"/>
      <c r="D24" s="20"/>
      <c r="F24" s="21"/>
    </row>
    <row r="25" spans="1:11" ht="18" customHeight="1" x14ac:dyDescent="0.2">
      <c r="A25" s="131" t="s">
        <v>22</v>
      </c>
      <c r="B25" s="132"/>
      <c r="C25" s="132"/>
      <c r="D25" s="132"/>
      <c r="E25" s="132"/>
      <c r="F25" s="133"/>
    </row>
    <row r="26" spans="1:11" x14ac:dyDescent="0.2">
      <c r="H26" s="5" t="str">
        <f>F11</f>
        <v>años</v>
      </c>
      <c r="K26" s="5" t="s">
        <v>4</v>
      </c>
    </row>
    <row r="27" spans="1:11" x14ac:dyDescent="0.2">
      <c r="F27" s="62"/>
      <c r="G27" s="63" t="s">
        <v>14</v>
      </c>
      <c r="H27" s="64">
        <f>B23</f>
        <v>5.4240258864770116E-2</v>
      </c>
      <c r="I27" s="65">
        <f>H27/H30</f>
        <v>1.0848051772954023E-2</v>
      </c>
      <c r="K27" s="82">
        <f>H27*365.25</f>
        <v>19.811254550357283</v>
      </c>
    </row>
    <row r="28" spans="1:11" x14ac:dyDescent="0.2">
      <c r="F28" s="66"/>
      <c r="G28" s="67" t="s">
        <v>16</v>
      </c>
      <c r="H28" s="68">
        <f>C23-B23</f>
        <v>2.8272886611837661E-2</v>
      </c>
      <c r="I28" s="69">
        <f>H28/H30</f>
        <v>5.654577322367532E-3</v>
      </c>
      <c r="K28" s="83">
        <f t="shared" ref="K28:K30" si="0">H28*365.25</f>
        <v>10.326671834973705</v>
      </c>
    </row>
    <row r="29" spans="1:11" x14ac:dyDescent="0.2">
      <c r="F29" s="70"/>
      <c r="G29" s="71" t="s">
        <v>15</v>
      </c>
      <c r="H29" s="72">
        <f>H13</f>
        <v>4.9174868545233918</v>
      </c>
      <c r="I29" s="73">
        <f>H29/H30</f>
        <v>0.98349737090467837</v>
      </c>
      <c r="K29" s="84">
        <f t="shared" si="0"/>
        <v>1796.1120736146688</v>
      </c>
    </row>
    <row r="30" spans="1:11" x14ac:dyDescent="0.2">
      <c r="H30" s="54">
        <f>SUM(H27:H29)</f>
        <v>5</v>
      </c>
      <c r="K30" s="81">
        <f t="shared" si="0"/>
        <v>1826.25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7" zoomScaleNormal="100" workbookViewId="0">
      <selection activeCell="C12" sqref="C12:C13"/>
    </sheetView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18.7109375" style="2" customWidth="1"/>
    <col min="6" max="6" width="14.140625" style="2" customWidth="1"/>
    <col min="7" max="7" width="12.85546875" style="2" customWidth="1"/>
    <col min="8" max="8" width="18.1406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5" ht="6.75" customHeight="1" thickBot="1" x14ac:dyDescent="0.25"/>
    <row r="2" spans="1:15" ht="16.5" thickBot="1" x14ac:dyDescent="0.25">
      <c r="A2" s="44" t="s">
        <v>20</v>
      </c>
      <c r="B2" s="28"/>
      <c r="C2" s="28"/>
      <c r="D2" s="28"/>
      <c r="E2" s="28"/>
      <c r="F2" s="28"/>
      <c r="G2" s="28"/>
      <c r="H2" s="28"/>
      <c r="I2" s="29"/>
    </row>
    <row r="3" spans="1:15" ht="5.25" customHeight="1" x14ac:dyDescent="0.2"/>
    <row r="4" spans="1:15" ht="15" x14ac:dyDescent="0.25">
      <c r="A4" s="1" t="s">
        <v>26</v>
      </c>
    </row>
    <row r="5" spans="1:15" ht="15" x14ac:dyDescent="0.25">
      <c r="A5" s="3" t="s">
        <v>23</v>
      </c>
    </row>
    <row r="6" spans="1:15" ht="25.5" x14ac:dyDescent="0.2">
      <c r="A6" s="86" t="s">
        <v>28</v>
      </c>
      <c r="B6" s="56" t="s">
        <v>17</v>
      </c>
      <c r="F6" s="57" t="s">
        <v>0</v>
      </c>
      <c r="G6" s="59" t="s">
        <v>12</v>
      </c>
    </row>
    <row r="7" spans="1:15" x14ac:dyDescent="0.2">
      <c r="A7" s="2">
        <v>1</v>
      </c>
      <c r="B7" s="4">
        <v>9594</v>
      </c>
      <c r="F7" s="58">
        <v>0.09</v>
      </c>
      <c r="G7" s="60">
        <v>5</v>
      </c>
      <c r="K7" s="2">
        <v>5</v>
      </c>
      <c r="L7" s="2">
        <v>7380</v>
      </c>
      <c r="M7" s="85">
        <v>245353</v>
      </c>
      <c r="N7" s="2">
        <v>76</v>
      </c>
      <c r="O7" s="2">
        <v>255</v>
      </c>
    </row>
    <row r="8" spans="1:15" x14ac:dyDescent="0.2">
      <c r="A8" s="2">
        <v>2</v>
      </c>
      <c r="B8" s="4">
        <v>714</v>
      </c>
      <c r="F8" s="30"/>
      <c r="G8" s="31" t="s">
        <v>8</v>
      </c>
      <c r="H8" s="32">
        <f>G7*F7</f>
        <v>0.44999999999999996</v>
      </c>
      <c r="I8" s="33" t="str">
        <f>G6</f>
        <v>años</v>
      </c>
      <c r="K8" s="2">
        <v>6</v>
      </c>
      <c r="L8" s="2">
        <v>1977</v>
      </c>
      <c r="M8" s="85">
        <v>240712</v>
      </c>
      <c r="N8" s="2">
        <v>92</v>
      </c>
      <c r="O8" s="2">
        <v>255</v>
      </c>
    </row>
    <row r="9" spans="1:15" x14ac:dyDescent="0.2">
      <c r="A9" s="2">
        <v>3</v>
      </c>
      <c r="B9" s="4">
        <v>1133</v>
      </c>
      <c r="K9" s="2">
        <v>7</v>
      </c>
      <c r="L9" s="2">
        <v>2365</v>
      </c>
      <c r="M9" s="85">
        <v>237427</v>
      </c>
      <c r="N9" s="2">
        <v>92</v>
      </c>
      <c r="O9" s="2">
        <v>255</v>
      </c>
    </row>
    <row r="10" spans="1:15" ht="38.25" x14ac:dyDescent="0.2">
      <c r="D10" s="55" t="s">
        <v>17</v>
      </c>
      <c r="E10" s="45" t="s">
        <v>18</v>
      </c>
      <c r="F10" s="75"/>
      <c r="G10" s="76"/>
      <c r="H10" s="45" t="s">
        <v>19</v>
      </c>
      <c r="I10" s="7"/>
    </row>
    <row r="11" spans="1:15" x14ac:dyDescent="0.2">
      <c r="C11" s="5" t="s">
        <v>9</v>
      </c>
      <c r="D11" s="6">
        <f>B7</f>
        <v>9594</v>
      </c>
      <c r="E11" s="50">
        <f>H8</f>
        <v>0.44999999999999996</v>
      </c>
      <c r="F11" s="7" t="str">
        <f>G6</f>
        <v>años</v>
      </c>
      <c r="H11" s="61">
        <f>G7-E11</f>
        <v>4.55</v>
      </c>
      <c r="I11" s="6" t="str">
        <f>G6</f>
        <v>años</v>
      </c>
    </row>
    <row r="12" spans="1:15" x14ac:dyDescent="0.2">
      <c r="C12" s="46" t="s">
        <v>44</v>
      </c>
      <c r="D12" s="6">
        <f>B8</f>
        <v>714</v>
      </c>
      <c r="E12" s="48">
        <f>D12*E11/D11</f>
        <v>3.3489681050656653E-2</v>
      </c>
      <c r="F12" s="7" t="str">
        <f>G6</f>
        <v>años</v>
      </c>
      <c r="H12" s="9">
        <f>G7-E12</f>
        <v>4.9665103189493429</v>
      </c>
      <c r="I12" s="6" t="str">
        <f>G6</f>
        <v>años</v>
      </c>
    </row>
    <row r="13" spans="1:15" x14ac:dyDescent="0.2">
      <c r="C13" s="46" t="s">
        <v>45</v>
      </c>
      <c r="D13" s="6">
        <f>B9</f>
        <v>1133</v>
      </c>
      <c r="E13" s="48">
        <f>D13*E11/D11</f>
        <v>5.3142589118198871E-2</v>
      </c>
      <c r="F13" s="7" t="str">
        <f>G6</f>
        <v>años</v>
      </c>
      <c r="H13" s="9">
        <f>G7-E13</f>
        <v>4.9468574108818011</v>
      </c>
      <c r="I13" s="8" t="str">
        <f>G6</f>
        <v>años</v>
      </c>
    </row>
    <row r="14" spans="1:15" x14ac:dyDescent="0.2">
      <c r="I14" s="10"/>
    </row>
    <row r="15" spans="1:15" x14ac:dyDescent="0.2">
      <c r="E15" s="11" t="s">
        <v>2</v>
      </c>
      <c r="F15" s="51">
        <f>E13-E12</f>
        <v>1.9652908067542219E-2</v>
      </c>
      <c r="G15" s="12" t="str">
        <f>F12</f>
        <v>años</v>
      </c>
      <c r="H15" s="12" t="s">
        <v>3</v>
      </c>
      <c r="I15" s="52">
        <f>G7</f>
        <v>5</v>
      </c>
      <c r="J15" s="13" t="str">
        <f>G6</f>
        <v>años</v>
      </c>
    </row>
    <row r="16" spans="1:15" x14ac:dyDescent="0.2">
      <c r="E16" s="14"/>
      <c r="F16" s="74">
        <f>F15*365.25</f>
        <v>7.1782246716697955</v>
      </c>
      <c r="G16" s="34" t="s">
        <v>4</v>
      </c>
      <c r="H16" s="15" t="s">
        <v>5</v>
      </c>
      <c r="I16" s="53">
        <f>G7</f>
        <v>5</v>
      </c>
      <c r="J16" s="16" t="str">
        <f>G6</f>
        <v>años</v>
      </c>
    </row>
    <row r="17" spans="1:11" ht="13.5" thickBot="1" x14ac:dyDescent="0.25"/>
    <row r="18" spans="1:11" ht="15.75" customHeight="1" thickBot="1" x14ac:dyDescent="0.25">
      <c r="A18" s="128" t="s">
        <v>11</v>
      </c>
      <c r="B18" s="129"/>
      <c r="C18" s="129"/>
      <c r="D18" s="129"/>
      <c r="E18" s="129"/>
      <c r="F18" s="130"/>
      <c r="I18" s="10"/>
    </row>
    <row r="19" spans="1:11" x14ac:dyDescent="0.2">
      <c r="A19" s="35"/>
      <c r="B19" s="24" t="str">
        <f>C12</f>
        <v>Dulaglutida, n= 4949</v>
      </c>
      <c r="C19" s="24" t="str">
        <f>C13</f>
        <v>Placebo,, n= 4952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6" t="s">
        <v>10</v>
      </c>
      <c r="B20" s="22" t="s">
        <v>13</v>
      </c>
      <c r="C20" s="37" t="s">
        <v>13</v>
      </c>
      <c r="D20" s="22" t="s">
        <v>7</v>
      </c>
      <c r="E20" s="23"/>
      <c r="F20" s="22" t="s">
        <v>7</v>
      </c>
      <c r="I20" s="10"/>
    </row>
    <row r="21" spans="1:11" x14ac:dyDescent="0.2">
      <c r="A21" s="38" t="str">
        <f>CONCATENATE(G7," ",G6)</f>
        <v>5 años</v>
      </c>
      <c r="B21" s="25" t="str">
        <f>F12</f>
        <v>años</v>
      </c>
      <c r="C21" s="39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3" customFormat="1" ht="5.25" customHeight="1" x14ac:dyDescent="0.2">
      <c r="A22" s="40"/>
      <c r="B22" s="41"/>
      <c r="C22" s="41"/>
      <c r="D22" s="41"/>
      <c r="E22" s="42"/>
      <c r="F22" s="41"/>
    </row>
    <row r="23" spans="1:11" ht="17.25" customHeight="1" x14ac:dyDescent="0.2">
      <c r="A23" s="27" t="str">
        <f>A6</f>
        <v>ACV no fatal y Discapacitante</v>
      </c>
      <c r="B23" s="17">
        <f>E12</f>
        <v>3.3489681050656653E-2</v>
      </c>
      <c r="C23" s="17">
        <f>E13</f>
        <v>5.3142589118198871E-2</v>
      </c>
      <c r="D23" s="17">
        <f>F15</f>
        <v>1.9652908067542219E-2</v>
      </c>
      <c r="F23" s="18">
        <f>F16</f>
        <v>7.1782246716697955</v>
      </c>
    </row>
    <row r="24" spans="1:11" ht="3.75" customHeight="1" x14ac:dyDescent="0.2">
      <c r="A24" s="19"/>
      <c r="B24" s="20"/>
      <c r="C24" s="20"/>
      <c r="D24" s="20"/>
      <c r="F24" s="21"/>
    </row>
    <row r="25" spans="1:11" x14ac:dyDescent="0.2">
      <c r="A25" s="134" t="s">
        <v>6</v>
      </c>
      <c r="B25" s="135"/>
      <c r="C25" s="135"/>
      <c r="D25" s="135"/>
      <c r="E25" s="135"/>
      <c r="F25" s="136"/>
    </row>
    <row r="26" spans="1:11" x14ac:dyDescent="0.2">
      <c r="A26" s="2" t="s">
        <v>29</v>
      </c>
      <c r="H26" s="5" t="str">
        <f>F11</f>
        <v>años</v>
      </c>
      <c r="K26" s="5" t="s">
        <v>4</v>
      </c>
    </row>
    <row r="27" spans="1:11" x14ac:dyDescent="0.2">
      <c r="G27" s="63" t="s">
        <v>14</v>
      </c>
      <c r="H27" s="64">
        <f>B23</f>
        <v>3.3489681050656653E-2</v>
      </c>
      <c r="I27" s="65">
        <f>H27/H30</f>
        <v>6.6979362101313306E-3</v>
      </c>
      <c r="K27" s="77">
        <f>H27*365.25</f>
        <v>12.232106003752342</v>
      </c>
    </row>
    <row r="28" spans="1:11" x14ac:dyDescent="0.2">
      <c r="F28" s="66"/>
      <c r="G28" s="67" t="s">
        <v>16</v>
      </c>
      <c r="H28" s="68">
        <f>C23-B23</f>
        <v>1.9652908067542219E-2</v>
      </c>
      <c r="I28" s="69">
        <f>H28/H30</f>
        <v>3.9305816135084435E-3</v>
      </c>
      <c r="K28" s="78">
        <f t="shared" ref="K28:K30" si="0">H28*365.25</f>
        <v>7.1782246716697955</v>
      </c>
    </row>
    <row r="29" spans="1:11" x14ac:dyDescent="0.2">
      <c r="G29" s="71" t="s">
        <v>15</v>
      </c>
      <c r="H29" s="72">
        <f>H13</f>
        <v>4.9468574108818011</v>
      </c>
      <c r="I29" s="73">
        <f>H29/H30</f>
        <v>0.98937148217636017</v>
      </c>
      <c r="K29" s="79">
        <f t="shared" si="0"/>
        <v>1806.8396693245779</v>
      </c>
    </row>
    <row r="30" spans="1:11" x14ac:dyDescent="0.2">
      <c r="H30" s="54">
        <f>SUM(H27:H29)</f>
        <v>5</v>
      </c>
      <c r="K30" s="80">
        <f t="shared" si="0"/>
        <v>1826.25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tabSelected="1" topLeftCell="A4" zoomScaleNormal="100" workbookViewId="0">
      <selection activeCell="J9" sqref="J9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6" width="3.7109375" customWidth="1"/>
    <col min="17" max="17" width="4.28515625" style="87" customWidth="1"/>
    <col min="18" max="26" width="3.7109375" style="87" customWidth="1"/>
  </cols>
  <sheetData>
    <row r="1" spans="1:22" hidden="1" x14ac:dyDescent="0.25">
      <c r="A1" s="110" t="str">
        <f>B7</f>
        <v>años</v>
      </c>
      <c r="B1" s="110" t="s">
        <v>33</v>
      </c>
      <c r="C1" s="110" t="s">
        <v>34</v>
      </c>
      <c r="D1" s="110" t="s">
        <v>35</v>
      </c>
      <c r="E1" s="110"/>
      <c r="F1" s="110"/>
      <c r="Q1"/>
      <c r="R1"/>
      <c r="S1"/>
      <c r="T1"/>
      <c r="U1"/>
      <c r="V1"/>
    </row>
    <row r="2" spans="1:22" hidden="1" x14ac:dyDescent="0.25">
      <c r="A2" s="110" t="s">
        <v>37</v>
      </c>
      <c r="B2" s="110" t="s">
        <v>38</v>
      </c>
      <c r="C2" s="110" t="s">
        <v>39</v>
      </c>
      <c r="D2" s="110" t="s">
        <v>40</v>
      </c>
      <c r="E2" s="110" t="str">
        <f>CONCATENATE(B2," ",B5," ",C2," ",B11," ",B7)</f>
        <v>puede representarse llegando los 122 pacientes, a los 5 años</v>
      </c>
      <c r="F2" s="110"/>
      <c r="G2" s="111" t="str">
        <f>CONCATENATE(A2," ",E2,D2)</f>
        <v>NO puede representarse llegando los 122 pacientes, a los 5 años, pues habría que recortar o ampliar los tiempos respectivos de uno o más pacientes "libres de evento" o "con evento"</v>
      </c>
      <c r="Q2"/>
      <c r="R2"/>
      <c r="S2"/>
      <c r="T2"/>
      <c r="U2"/>
      <c r="V2"/>
    </row>
    <row r="3" spans="1:22" hidden="1" x14ac:dyDescent="0.25">
      <c r="A3" s="112"/>
      <c r="C3" s="112"/>
      <c r="D3" s="112"/>
      <c r="E3" s="112"/>
      <c r="F3" s="112"/>
      <c r="G3" s="112"/>
      <c r="H3" s="112"/>
      <c r="I3" s="112"/>
      <c r="J3" s="112"/>
      <c r="K3" s="112"/>
      <c r="L3" s="113"/>
      <c r="Q3"/>
      <c r="R3"/>
      <c r="S3"/>
      <c r="T3"/>
      <c r="U3"/>
      <c r="V3"/>
    </row>
    <row r="4" spans="1:22" ht="18" customHeight="1" x14ac:dyDescent="0.25">
      <c r="A4" s="154" t="s">
        <v>46</v>
      </c>
      <c r="D4" s="112"/>
      <c r="E4" s="112"/>
      <c r="F4" s="112"/>
      <c r="G4" s="112"/>
      <c r="H4" s="1" t="s">
        <v>27</v>
      </c>
      <c r="I4" s="112"/>
      <c r="J4" s="112"/>
      <c r="K4" s="112"/>
      <c r="L4" s="113"/>
      <c r="Q4"/>
      <c r="R4"/>
      <c r="S4"/>
      <c r="T4"/>
      <c r="U4"/>
      <c r="V4"/>
    </row>
    <row r="5" spans="1:22" x14ac:dyDescent="0.25">
      <c r="A5" s="114" t="s">
        <v>32</v>
      </c>
      <c r="B5" s="142">
        <f>E5+D5+C5</f>
        <v>122</v>
      </c>
      <c r="C5" s="105">
        <v>3</v>
      </c>
      <c r="D5" s="104">
        <v>1</v>
      </c>
      <c r="E5" s="103">
        <v>118</v>
      </c>
      <c r="G5" s="112"/>
      <c r="H5" s="3" t="s">
        <v>23</v>
      </c>
      <c r="I5" s="112"/>
      <c r="J5" s="112"/>
      <c r="K5" s="112"/>
      <c r="L5" s="112"/>
      <c r="Q5"/>
      <c r="R5"/>
      <c r="S5"/>
      <c r="T5"/>
      <c r="U5"/>
      <c r="V5"/>
    </row>
    <row r="6" spans="1:22" ht="8.25" customHeight="1" x14ac:dyDescent="0.25">
      <c r="A6" s="112"/>
      <c r="C6" s="115"/>
      <c r="D6" s="116"/>
      <c r="E6" s="117"/>
      <c r="F6" s="112"/>
      <c r="G6" s="112"/>
      <c r="H6" s="112"/>
      <c r="I6" s="112"/>
      <c r="J6" s="112"/>
      <c r="K6" s="112"/>
      <c r="L6" s="112"/>
      <c r="Q6"/>
      <c r="R6"/>
      <c r="S6"/>
      <c r="T6"/>
      <c r="U6"/>
      <c r="V6"/>
    </row>
    <row r="7" spans="1:22" ht="39.75" customHeight="1" x14ac:dyDescent="0.25">
      <c r="A7" s="2"/>
      <c r="B7" s="118" t="s">
        <v>12</v>
      </c>
      <c r="C7" s="119" t="str">
        <f>CONCATENATE(A1," ",B1," ",B5," ",C1)</f>
        <v>años de los 122 del grupo Interv</v>
      </c>
      <c r="D7" s="119" t="str">
        <f>CONCATENATE(A1," ",B1," ",B5," ",D1)</f>
        <v>años de los 122 del grupo Contr</v>
      </c>
      <c r="E7" s="112"/>
      <c r="F7" s="112"/>
      <c r="G7" s="112"/>
      <c r="H7" s="112"/>
      <c r="I7" s="112"/>
      <c r="J7" s="112"/>
      <c r="K7" s="112"/>
      <c r="L7" s="112"/>
      <c r="Q7"/>
      <c r="R7"/>
      <c r="S7"/>
      <c r="T7"/>
      <c r="U7"/>
      <c r="V7"/>
    </row>
    <row r="8" spans="1:22" ht="26.25" x14ac:dyDescent="0.25">
      <c r="A8" s="97" t="s">
        <v>14</v>
      </c>
      <c r="B8" s="102">
        <v>5.4240258864770116E-2</v>
      </c>
      <c r="C8" s="108">
        <f>B8*B5</f>
        <v>6.6173115815019541</v>
      </c>
      <c r="D8" s="139">
        <f>(B8+B9)*B5</f>
        <v>10.066603748146148</v>
      </c>
      <c r="E8" s="120"/>
      <c r="F8" s="120"/>
      <c r="G8" s="121"/>
      <c r="H8" s="112"/>
      <c r="I8" s="112"/>
      <c r="J8" s="112"/>
      <c r="K8" s="112"/>
      <c r="L8" s="112"/>
      <c r="Q8"/>
      <c r="R8"/>
      <c r="S8"/>
      <c r="T8"/>
      <c r="U8"/>
      <c r="V8"/>
    </row>
    <row r="9" spans="1:22" ht="26.25" x14ac:dyDescent="0.25">
      <c r="A9" s="98" t="s">
        <v>41</v>
      </c>
      <c r="B9" s="101">
        <v>2.8272886611837661E-2</v>
      </c>
      <c r="C9" s="138">
        <f>(B10+B9)*B5</f>
        <v>603.38268841849799</v>
      </c>
      <c r="D9" s="139"/>
      <c r="E9" s="116"/>
      <c r="F9" s="122"/>
      <c r="G9" s="121"/>
      <c r="H9" s="112"/>
      <c r="I9" s="112"/>
      <c r="J9" s="112"/>
      <c r="K9" s="112"/>
      <c r="L9" s="112"/>
      <c r="Q9"/>
      <c r="R9"/>
      <c r="S9"/>
      <c r="T9"/>
      <c r="U9"/>
      <c r="V9"/>
    </row>
    <row r="10" spans="1:22" ht="26.25" x14ac:dyDescent="0.25">
      <c r="A10" s="99" t="s">
        <v>42</v>
      </c>
      <c r="B10" s="100">
        <v>4.9174868545233918</v>
      </c>
      <c r="C10" s="138"/>
      <c r="D10" s="109">
        <f>B10*B5</f>
        <v>599.93339625185376</v>
      </c>
      <c r="E10" s="115"/>
      <c r="F10" s="122"/>
      <c r="G10" s="123"/>
      <c r="H10" s="112"/>
      <c r="I10" s="112"/>
      <c r="J10" s="112"/>
      <c r="K10" s="112"/>
      <c r="L10" s="112"/>
      <c r="Q10"/>
      <c r="R10"/>
      <c r="S10"/>
      <c r="T10"/>
      <c r="U10"/>
      <c r="V10"/>
    </row>
    <row r="11" spans="1:22" x14ac:dyDescent="0.25">
      <c r="A11" s="5"/>
      <c r="B11" s="106">
        <v>5</v>
      </c>
      <c r="C11" s="124">
        <f>C8+C9</f>
        <v>610</v>
      </c>
      <c r="D11" s="124">
        <f>D8+D10</f>
        <v>609.99999999999989</v>
      </c>
      <c r="E11" s="125"/>
      <c r="F11" s="125"/>
      <c r="G11" s="125"/>
      <c r="H11" s="112"/>
      <c r="I11" s="112"/>
      <c r="J11" s="112"/>
      <c r="K11" s="112"/>
      <c r="L11" s="112"/>
      <c r="Q11"/>
      <c r="R11"/>
      <c r="S11"/>
      <c r="T11"/>
      <c r="U11"/>
      <c r="V11"/>
    </row>
    <row r="12" spans="1:22" ht="9" customHeight="1" x14ac:dyDescent="0.2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Q12"/>
      <c r="R12"/>
      <c r="S12"/>
      <c r="T12"/>
      <c r="U12"/>
      <c r="V12"/>
    </row>
    <row r="13" spans="1:22" x14ac:dyDescent="0.25">
      <c r="A13" s="112"/>
      <c r="B13" s="112"/>
      <c r="C13" s="84">
        <f>(E5+D5)*B11</f>
        <v>595</v>
      </c>
      <c r="D13" s="84">
        <f>E5*B11</f>
        <v>590</v>
      </c>
      <c r="E13" s="112"/>
      <c r="F13" s="126" t="s">
        <v>43</v>
      </c>
      <c r="G13" s="112"/>
      <c r="H13" s="112"/>
      <c r="I13" s="112"/>
      <c r="J13" s="112"/>
      <c r="K13" s="112"/>
      <c r="L13" s="112"/>
      <c r="Q13"/>
      <c r="R13"/>
      <c r="S13"/>
      <c r="T13"/>
      <c r="U13"/>
      <c r="V13"/>
    </row>
    <row r="14" spans="1:22" ht="36" customHeight="1" x14ac:dyDescent="0.25">
      <c r="A14" s="137" t="s">
        <v>36</v>
      </c>
      <c r="B14" s="137"/>
      <c r="C14" s="127">
        <f>C9-C13</f>
        <v>8.3826884184979917</v>
      </c>
      <c r="D14" s="127">
        <f>D10-D13</f>
        <v>9.9333962518537646</v>
      </c>
      <c r="F14" s="140" t="str">
        <f>IF((AND(((B9+B10)/B11)&gt;((D5+E5)/B5),(B10/B11)&gt;(E5/B5))),E2,G2)</f>
        <v>puede representarse llegando los 122 pacientes, a los 5 años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7" spans="1:26" x14ac:dyDescent="0.25">
      <c r="A17" s="107" t="s">
        <v>24</v>
      </c>
      <c r="F17" s="95" t="s">
        <v>25</v>
      </c>
      <c r="L17" s="95" t="s">
        <v>1</v>
      </c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5.75" thickBot="1" x14ac:dyDescent="0.3">
      <c r="A18" t="s">
        <v>44</v>
      </c>
      <c r="F18" s="95" t="s">
        <v>31</v>
      </c>
      <c r="G18" s="95"/>
      <c r="L18" s="95" t="s">
        <v>31</v>
      </c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x14ac:dyDescent="0.25">
      <c r="A19" t="s">
        <v>45</v>
      </c>
      <c r="E19" s="144"/>
      <c r="F19" s="145">
        <v>1</v>
      </c>
      <c r="G19" s="145">
        <v>2</v>
      </c>
      <c r="H19" s="145">
        <v>3</v>
      </c>
      <c r="I19" s="145">
        <v>4</v>
      </c>
      <c r="J19" s="145">
        <v>5</v>
      </c>
      <c r="K19" s="146"/>
      <c r="L19" s="145">
        <v>1</v>
      </c>
      <c r="M19" s="145">
        <v>2</v>
      </c>
      <c r="N19" s="145">
        <v>3</v>
      </c>
      <c r="O19" s="145">
        <v>4</v>
      </c>
      <c r="P19" s="145">
        <v>5</v>
      </c>
      <c r="Q19" s="147"/>
      <c r="R19" s="91"/>
      <c r="S19" s="91"/>
      <c r="T19" s="91"/>
      <c r="U19" s="91"/>
      <c r="V19" s="91"/>
      <c r="W19" s="91"/>
      <c r="X19" s="91"/>
      <c r="Y19" s="91"/>
      <c r="Z19" s="91"/>
    </row>
    <row r="20" spans="1:26" x14ac:dyDescent="0.25">
      <c r="D20" s="96" t="s">
        <v>30</v>
      </c>
      <c r="E20" s="148">
        <v>122</v>
      </c>
      <c r="F20" s="89"/>
      <c r="G20" s="89"/>
      <c r="H20" s="89"/>
      <c r="I20" s="92"/>
      <c r="J20" s="92"/>
      <c r="K20" s="87"/>
      <c r="L20" s="89"/>
      <c r="M20" s="89"/>
      <c r="N20" s="89"/>
      <c r="O20" s="92"/>
      <c r="P20" s="92"/>
      <c r="Q20" s="149">
        <v>122</v>
      </c>
      <c r="R20" s="91"/>
      <c r="S20" s="91"/>
      <c r="T20" s="91"/>
      <c r="U20" s="91"/>
      <c r="V20" s="91"/>
      <c r="W20" s="91"/>
      <c r="X20" s="91"/>
      <c r="Y20" s="91"/>
      <c r="Z20" s="91"/>
    </row>
    <row r="21" spans="1:26" x14ac:dyDescent="0.25">
      <c r="E21" s="148">
        <v>121</v>
      </c>
      <c r="F21" s="89"/>
      <c r="G21" s="89"/>
      <c r="H21" s="89"/>
      <c r="I21" s="92"/>
      <c r="J21" s="92"/>
      <c r="K21" s="87"/>
      <c r="L21" s="89"/>
      <c r="M21" s="89"/>
      <c r="N21" s="89"/>
      <c r="O21" s="92"/>
      <c r="P21" s="92"/>
      <c r="Q21" s="149">
        <v>121</v>
      </c>
      <c r="R21" s="91"/>
      <c r="S21" s="91"/>
      <c r="T21" s="91"/>
      <c r="U21" s="91"/>
      <c r="V21" s="91"/>
      <c r="W21" s="91"/>
      <c r="X21" s="91"/>
      <c r="Y21" s="91"/>
      <c r="Z21" s="91"/>
    </row>
    <row r="22" spans="1:26" x14ac:dyDescent="0.25">
      <c r="E22" s="148">
        <v>120</v>
      </c>
      <c r="F22" s="89"/>
      <c r="G22" s="89"/>
      <c r="H22" s="92"/>
      <c r="I22" s="92"/>
      <c r="J22" s="92"/>
      <c r="K22" s="87"/>
      <c r="L22" s="89"/>
      <c r="M22" s="89"/>
      <c r="N22" s="92"/>
      <c r="O22" s="92"/>
      <c r="P22" s="92"/>
      <c r="Q22" s="149">
        <v>120</v>
      </c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6.5" thickBot="1" x14ac:dyDescent="0.3">
      <c r="E23" s="150">
        <v>119</v>
      </c>
      <c r="F23" s="151"/>
      <c r="G23" s="151"/>
      <c r="H23" s="151"/>
      <c r="I23" s="151"/>
      <c r="J23" s="151"/>
      <c r="K23" s="152"/>
      <c r="L23" s="93"/>
      <c r="M23" s="93"/>
      <c r="N23" s="94"/>
      <c r="O23" s="94"/>
      <c r="P23" s="94"/>
      <c r="Q23" s="153">
        <v>119</v>
      </c>
    </row>
    <row r="24" spans="1:26" x14ac:dyDescent="0.25">
      <c r="E24" s="143">
        <v>118</v>
      </c>
      <c r="F24" s="141"/>
      <c r="G24" s="141"/>
      <c r="H24" s="141"/>
      <c r="I24" s="141"/>
      <c r="J24" s="141"/>
      <c r="K24" s="90"/>
      <c r="L24" s="141"/>
      <c r="M24" s="141"/>
      <c r="N24" s="141"/>
      <c r="O24" s="141"/>
      <c r="P24" s="141"/>
      <c r="Q24" s="143">
        <v>118</v>
      </c>
    </row>
    <row r="25" spans="1:26" x14ac:dyDescent="0.25">
      <c r="E25" s="143">
        <v>117</v>
      </c>
      <c r="F25" s="89"/>
      <c r="G25" s="89"/>
      <c r="H25" s="89"/>
      <c r="I25" s="89"/>
      <c r="J25" s="89"/>
      <c r="K25" s="90"/>
      <c r="L25" s="89"/>
      <c r="M25" s="89"/>
      <c r="N25" s="89"/>
      <c r="O25" s="89"/>
      <c r="P25" s="89"/>
      <c r="Q25" s="143">
        <v>117</v>
      </c>
    </row>
    <row r="26" spans="1:26" x14ac:dyDescent="0.25">
      <c r="E26" s="143">
        <v>116</v>
      </c>
      <c r="F26" s="89"/>
      <c r="G26" s="89"/>
      <c r="H26" s="89"/>
      <c r="I26" s="89"/>
      <c r="J26" s="89"/>
      <c r="L26" s="89"/>
      <c r="M26" s="89"/>
      <c r="N26" s="89"/>
      <c r="O26" s="89"/>
      <c r="P26" s="89"/>
      <c r="Q26" s="143">
        <v>116</v>
      </c>
    </row>
    <row r="27" spans="1:26" x14ac:dyDescent="0.25">
      <c r="E27" s="143">
        <v>115</v>
      </c>
      <c r="F27" s="89"/>
      <c r="G27" s="89"/>
      <c r="H27" s="89"/>
      <c r="I27" s="89"/>
      <c r="J27" s="89"/>
      <c r="L27" s="89"/>
      <c r="M27" s="89"/>
      <c r="N27" s="89"/>
      <c r="O27" s="89"/>
      <c r="P27" s="89"/>
      <c r="Q27" s="143">
        <v>115</v>
      </c>
    </row>
    <row r="28" spans="1:26" x14ac:dyDescent="0.25">
      <c r="E28" s="143">
        <v>114</v>
      </c>
      <c r="F28" s="89"/>
      <c r="G28" s="89"/>
      <c r="H28" s="89"/>
      <c r="I28" s="89"/>
      <c r="J28" s="89"/>
      <c r="L28" s="89"/>
      <c r="M28" s="89"/>
      <c r="N28" s="89"/>
      <c r="O28" s="89"/>
      <c r="P28" s="89"/>
      <c r="Q28" s="143">
        <v>114</v>
      </c>
    </row>
    <row r="29" spans="1:26" x14ac:dyDescent="0.25">
      <c r="E29" s="143">
        <v>113</v>
      </c>
      <c r="F29" s="89"/>
      <c r="G29" s="89"/>
      <c r="H29" s="89"/>
      <c r="I29" s="89"/>
      <c r="J29" s="89"/>
      <c r="L29" s="89"/>
      <c r="M29" s="89"/>
      <c r="N29" s="89"/>
      <c r="O29" s="89"/>
      <c r="P29" s="89"/>
      <c r="Q29" s="143">
        <v>113</v>
      </c>
    </row>
    <row r="30" spans="1:26" x14ac:dyDescent="0.25">
      <c r="E30" s="143">
        <v>112</v>
      </c>
      <c r="F30" s="89"/>
      <c r="G30" s="89"/>
      <c r="H30" s="89"/>
      <c r="I30" s="89"/>
      <c r="J30" s="89"/>
      <c r="L30" s="89"/>
      <c r="M30" s="89"/>
      <c r="N30" s="89"/>
      <c r="O30" s="89"/>
      <c r="P30" s="89"/>
      <c r="Q30" s="143">
        <v>112</v>
      </c>
    </row>
    <row r="31" spans="1:26" x14ac:dyDescent="0.25">
      <c r="E31" s="143">
        <v>111</v>
      </c>
      <c r="F31" s="89"/>
      <c r="G31" s="89"/>
      <c r="H31" s="89"/>
      <c r="I31" s="89"/>
      <c r="J31" s="89"/>
      <c r="L31" s="89"/>
      <c r="M31" s="89"/>
      <c r="N31" s="89"/>
      <c r="O31" s="89"/>
      <c r="P31" s="89"/>
      <c r="Q31" s="143">
        <v>111</v>
      </c>
    </row>
    <row r="32" spans="1:26" x14ac:dyDescent="0.25">
      <c r="E32" s="143">
        <v>110</v>
      </c>
      <c r="F32" s="89"/>
      <c r="G32" s="89"/>
      <c r="H32" s="89"/>
      <c r="I32" s="89"/>
      <c r="J32" s="89"/>
      <c r="L32" s="89"/>
      <c r="M32" s="89"/>
      <c r="N32" s="89"/>
      <c r="O32" s="89"/>
      <c r="P32" s="89"/>
      <c r="Q32" s="143">
        <v>110</v>
      </c>
    </row>
    <row r="33" spans="5:17" x14ac:dyDescent="0.25">
      <c r="E33" s="143">
        <v>109</v>
      </c>
      <c r="F33" s="89"/>
      <c r="G33" s="89"/>
      <c r="H33" s="89"/>
      <c r="I33" s="89"/>
      <c r="J33" s="89"/>
      <c r="L33" s="89"/>
      <c r="M33" s="89"/>
      <c r="N33" s="89"/>
      <c r="O33" s="89"/>
      <c r="P33" s="89"/>
      <c r="Q33" s="143">
        <v>109</v>
      </c>
    </row>
    <row r="34" spans="5:17" x14ac:dyDescent="0.25">
      <c r="E34" s="143">
        <v>108</v>
      </c>
      <c r="F34" s="89"/>
      <c r="G34" s="89"/>
      <c r="H34" s="89"/>
      <c r="I34" s="89"/>
      <c r="J34" s="89"/>
      <c r="L34" s="89"/>
      <c r="M34" s="89"/>
      <c r="N34" s="89"/>
      <c r="O34" s="89"/>
      <c r="P34" s="89"/>
      <c r="Q34" s="143">
        <v>108</v>
      </c>
    </row>
    <row r="35" spans="5:17" x14ac:dyDescent="0.25">
      <c r="E35" s="143">
        <v>107</v>
      </c>
      <c r="F35" s="89"/>
      <c r="G35" s="89"/>
      <c r="H35" s="89"/>
      <c r="I35" s="89"/>
      <c r="J35" s="89"/>
      <c r="L35" s="89"/>
      <c r="M35" s="89"/>
      <c r="N35" s="89"/>
      <c r="O35" s="89"/>
      <c r="P35" s="89"/>
      <c r="Q35" s="143">
        <v>107</v>
      </c>
    </row>
    <row r="36" spans="5:17" x14ac:dyDescent="0.25">
      <c r="E36" s="143">
        <v>106</v>
      </c>
      <c r="F36" s="89"/>
      <c r="G36" s="89"/>
      <c r="H36" s="89"/>
      <c r="I36" s="89"/>
      <c r="J36" s="89"/>
      <c r="L36" s="89"/>
      <c r="M36" s="89"/>
      <c r="N36" s="89"/>
      <c r="O36" s="89"/>
      <c r="P36" s="89"/>
      <c r="Q36" s="143">
        <v>106</v>
      </c>
    </row>
    <row r="37" spans="5:17" x14ac:dyDescent="0.25">
      <c r="E37" s="143">
        <v>105</v>
      </c>
      <c r="F37" s="89"/>
      <c r="G37" s="89"/>
      <c r="H37" s="89"/>
      <c r="I37" s="89"/>
      <c r="J37" s="89"/>
      <c r="L37" s="89"/>
      <c r="M37" s="89"/>
      <c r="N37" s="89"/>
      <c r="O37" s="89"/>
      <c r="P37" s="89"/>
      <c r="Q37" s="143">
        <v>105</v>
      </c>
    </row>
    <row r="38" spans="5:17" x14ac:dyDescent="0.25">
      <c r="E38" s="143">
        <v>104</v>
      </c>
      <c r="F38" s="89"/>
      <c r="G38" s="89"/>
      <c r="H38" s="89"/>
      <c r="I38" s="89"/>
      <c r="J38" s="89"/>
      <c r="L38" s="89"/>
      <c r="M38" s="89"/>
      <c r="N38" s="89"/>
      <c r="O38" s="89"/>
      <c r="P38" s="89"/>
      <c r="Q38" s="143">
        <v>104</v>
      </c>
    </row>
    <row r="39" spans="5:17" x14ac:dyDescent="0.25">
      <c r="E39" s="143">
        <v>103</v>
      </c>
      <c r="F39" s="89"/>
      <c r="G39" s="89"/>
      <c r="H39" s="89"/>
      <c r="I39" s="89"/>
      <c r="J39" s="89"/>
      <c r="L39" s="89"/>
      <c r="M39" s="89"/>
      <c r="N39" s="89"/>
      <c r="O39" s="89"/>
      <c r="P39" s="89"/>
      <c r="Q39" s="143">
        <v>103</v>
      </c>
    </row>
    <row r="40" spans="5:17" x14ac:dyDescent="0.25">
      <c r="E40" s="143">
        <v>102</v>
      </c>
      <c r="F40" s="89"/>
      <c r="G40" s="89"/>
      <c r="H40" s="89"/>
      <c r="I40" s="89"/>
      <c r="J40" s="89"/>
      <c r="L40" s="89"/>
      <c r="M40" s="89"/>
      <c r="N40" s="89"/>
      <c r="O40" s="89"/>
      <c r="P40" s="89"/>
      <c r="Q40" s="143">
        <v>102</v>
      </c>
    </row>
    <row r="41" spans="5:17" x14ac:dyDescent="0.25">
      <c r="E41" s="143">
        <v>101</v>
      </c>
      <c r="F41" s="89"/>
      <c r="G41" s="89"/>
      <c r="H41" s="89"/>
      <c r="I41" s="89"/>
      <c r="J41" s="89"/>
      <c r="L41" s="89"/>
      <c r="M41" s="89"/>
      <c r="N41" s="89"/>
      <c r="O41" s="89"/>
      <c r="P41" s="89"/>
      <c r="Q41" s="143">
        <v>101</v>
      </c>
    </row>
    <row r="42" spans="5:17" x14ac:dyDescent="0.25">
      <c r="E42" s="143">
        <v>100</v>
      </c>
      <c r="F42" s="89"/>
      <c r="G42" s="89"/>
      <c r="H42" s="89"/>
      <c r="I42" s="89"/>
      <c r="J42" s="89"/>
      <c r="L42" s="89"/>
      <c r="M42" s="89"/>
      <c r="N42" s="89"/>
      <c r="O42" s="89"/>
      <c r="P42" s="89"/>
      <c r="Q42" s="143">
        <v>100</v>
      </c>
    </row>
    <row r="43" spans="5:17" x14ac:dyDescent="0.25">
      <c r="E43" s="143">
        <v>99</v>
      </c>
      <c r="F43" s="89"/>
      <c r="G43" s="89"/>
      <c r="H43" s="89"/>
      <c r="I43" s="89"/>
      <c r="J43" s="89"/>
      <c r="L43" s="89"/>
      <c r="M43" s="89"/>
      <c r="N43" s="89"/>
      <c r="O43" s="89"/>
      <c r="P43" s="89"/>
      <c r="Q43" s="143">
        <v>99</v>
      </c>
    </row>
    <row r="44" spans="5:17" x14ac:dyDescent="0.25">
      <c r="E44" s="143">
        <v>98</v>
      </c>
      <c r="F44" s="89"/>
      <c r="G44" s="89"/>
      <c r="H44" s="89"/>
      <c r="I44" s="89"/>
      <c r="J44" s="89"/>
      <c r="L44" s="89"/>
      <c r="M44" s="89"/>
      <c r="N44" s="89"/>
      <c r="O44" s="89"/>
      <c r="P44" s="89"/>
      <c r="Q44" s="143">
        <v>98</v>
      </c>
    </row>
    <row r="45" spans="5:17" x14ac:dyDescent="0.25">
      <c r="E45" s="143">
        <v>97</v>
      </c>
      <c r="F45" s="89"/>
      <c r="G45" s="89"/>
      <c r="H45" s="89"/>
      <c r="I45" s="89"/>
      <c r="J45" s="89"/>
      <c r="L45" s="89"/>
      <c r="M45" s="89"/>
      <c r="N45" s="89"/>
      <c r="O45" s="89"/>
      <c r="P45" s="89"/>
      <c r="Q45" s="143">
        <v>97</v>
      </c>
    </row>
    <row r="46" spans="5:17" x14ac:dyDescent="0.25">
      <c r="E46" s="143">
        <v>96</v>
      </c>
      <c r="F46" s="89"/>
      <c r="G46" s="89"/>
      <c r="H46" s="89"/>
      <c r="I46" s="89"/>
      <c r="J46" s="89"/>
      <c r="L46" s="89"/>
      <c r="M46" s="89"/>
      <c r="N46" s="89"/>
      <c r="O46" s="89"/>
      <c r="P46" s="89"/>
      <c r="Q46" s="143">
        <v>96</v>
      </c>
    </row>
    <row r="47" spans="5:17" x14ac:dyDescent="0.25">
      <c r="E47" s="143">
        <v>95</v>
      </c>
      <c r="F47" s="89"/>
      <c r="G47" s="89"/>
      <c r="H47" s="89"/>
      <c r="I47" s="89"/>
      <c r="J47" s="89"/>
      <c r="L47" s="89"/>
      <c r="M47" s="89"/>
      <c r="N47" s="89"/>
      <c r="O47" s="89"/>
      <c r="P47" s="89"/>
      <c r="Q47" s="143">
        <v>95</v>
      </c>
    </row>
    <row r="48" spans="5:17" x14ac:dyDescent="0.25">
      <c r="E48" s="143">
        <v>94</v>
      </c>
      <c r="F48" s="89"/>
      <c r="G48" s="89"/>
      <c r="H48" s="89"/>
      <c r="I48" s="89"/>
      <c r="J48" s="89"/>
      <c r="L48" s="89"/>
      <c r="M48" s="89"/>
      <c r="N48" s="89"/>
      <c r="O48" s="89"/>
      <c r="P48" s="89"/>
      <c r="Q48" s="143">
        <v>94</v>
      </c>
    </row>
    <row r="49" spans="5:17" x14ac:dyDescent="0.25">
      <c r="E49" s="143">
        <v>93</v>
      </c>
      <c r="F49" s="89"/>
      <c r="G49" s="89"/>
      <c r="H49" s="89"/>
      <c r="I49" s="89"/>
      <c r="J49" s="89"/>
      <c r="L49" s="89"/>
      <c r="M49" s="89"/>
      <c r="N49" s="89"/>
      <c r="O49" s="89"/>
      <c r="P49" s="89"/>
      <c r="Q49" s="143">
        <v>93</v>
      </c>
    </row>
    <row r="50" spans="5:17" x14ac:dyDescent="0.25">
      <c r="E50" s="143">
        <v>92</v>
      </c>
      <c r="F50" s="89"/>
      <c r="G50" s="89"/>
      <c r="H50" s="89"/>
      <c r="I50" s="89"/>
      <c r="J50" s="89"/>
      <c r="L50" s="89"/>
      <c r="M50" s="89"/>
      <c r="N50" s="89"/>
      <c r="O50" s="89"/>
      <c r="P50" s="89"/>
      <c r="Q50" s="143">
        <v>92</v>
      </c>
    </row>
    <row r="51" spans="5:17" x14ac:dyDescent="0.25">
      <c r="E51" s="143">
        <v>91</v>
      </c>
      <c r="F51" s="89"/>
      <c r="G51" s="89"/>
      <c r="H51" s="89"/>
      <c r="I51" s="89"/>
      <c r="J51" s="89"/>
      <c r="L51" s="89"/>
      <c r="M51" s="89"/>
      <c r="N51" s="89"/>
      <c r="O51" s="89"/>
      <c r="P51" s="89"/>
      <c r="Q51" s="143">
        <v>91</v>
      </c>
    </row>
    <row r="52" spans="5:17" x14ac:dyDescent="0.25">
      <c r="E52" s="143">
        <v>90</v>
      </c>
      <c r="F52" s="89"/>
      <c r="G52" s="89"/>
      <c r="H52" s="89"/>
      <c r="I52" s="89"/>
      <c r="J52" s="89"/>
      <c r="L52" s="89"/>
      <c r="M52" s="89"/>
      <c r="N52" s="89"/>
      <c r="O52" s="89"/>
      <c r="P52" s="89"/>
      <c r="Q52" s="143">
        <v>90</v>
      </c>
    </row>
    <row r="53" spans="5:17" x14ac:dyDescent="0.25">
      <c r="E53" s="143">
        <v>89</v>
      </c>
      <c r="F53" s="89"/>
      <c r="G53" s="89"/>
      <c r="H53" s="89"/>
      <c r="I53" s="89"/>
      <c r="J53" s="89"/>
      <c r="L53" s="89"/>
      <c r="M53" s="89"/>
      <c r="N53" s="89"/>
      <c r="O53" s="89"/>
      <c r="P53" s="89"/>
      <c r="Q53" s="143">
        <v>89</v>
      </c>
    </row>
    <row r="54" spans="5:17" x14ac:dyDescent="0.25">
      <c r="E54" s="143">
        <v>88</v>
      </c>
      <c r="F54" s="89"/>
      <c r="G54" s="89"/>
      <c r="H54" s="89"/>
      <c r="I54" s="89"/>
      <c r="J54" s="89"/>
      <c r="L54" s="89"/>
      <c r="M54" s="89"/>
      <c r="N54" s="89"/>
      <c r="O54" s="89"/>
      <c r="P54" s="89"/>
      <c r="Q54" s="143">
        <v>88</v>
      </c>
    </row>
    <row r="55" spans="5:17" x14ac:dyDescent="0.25">
      <c r="E55" s="143">
        <v>87</v>
      </c>
      <c r="F55" s="89"/>
      <c r="G55" s="89"/>
      <c r="H55" s="89"/>
      <c r="I55" s="89"/>
      <c r="J55" s="89"/>
      <c r="L55" s="89"/>
      <c r="M55" s="89"/>
      <c r="N55" s="89"/>
      <c r="O55" s="89"/>
      <c r="P55" s="89"/>
      <c r="Q55" s="143">
        <v>87</v>
      </c>
    </row>
    <row r="56" spans="5:17" x14ac:dyDescent="0.25">
      <c r="E56" s="143">
        <v>86</v>
      </c>
      <c r="F56" s="89"/>
      <c r="G56" s="89"/>
      <c r="H56" s="89"/>
      <c r="I56" s="89"/>
      <c r="J56" s="89"/>
      <c r="L56" s="89"/>
      <c r="M56" s="89"/>
      <c r="N56" s="89"/>
      <c r="O56" s="89"/>
      <c r="P56" s="89"/>
      <c r="Q56" s="143">
        <v>86</v>
      </c>
    </row>
    <row r="57" spans="5:17" x14ac:dyDescent="0.25">
      <c r="E57" s="143">
        <v>85</v>
      </c>
      <c r="F57" s="89"/>
      <c r="G57" s="89"/>
      <c r="H57" s="89"/>
      <c r="I57" s="89"/>
      <c r="J57" s="89"/>
      <c r="L57" s="89"/>
      <c r="M57" s="89"/>
      <c r="N57" s="89"/>
      <c r="O57" s="89"/>
      <c r="P57" s="89"/>
      <c r="Q57" s="143">
        <v>85</v>
      </c>
    </row>
    <row r="58" spans="5:17" x14ac:dyDescent="0.25">
      <c r="E58" s="143">
        <v>84</v>
      </c>
      <c r="F58" s="89"/>
      <c r="G58" s="89"/>
      <c r="H58" s="89"/>
      <c r="I58" s="89"/>
      <c r="J58" s="89"/>
      <c r="L58" s="89"/>
      <c r="M58" s="89"/>
      <c r="N58" s="89"/>
      <c r="O58" s="89"/>
      <c r="P58" s="89"/>
      <c r="Q58" s="143">
        <v>84</v>
      </c>
    </row>
    <row r="59" spans="5:17" x14ac:dyDescent="0.25">
      <c r="E59" s="143">
        <v>83</v>
      </c>
      <c r="F59" s="89"/>
      <c r="G59" s="89"/>
      <c r="H59" s="89"/>
      <c r="I59" s="89"/>
      <c r="J59" s="89"/>
      <c r="L59" s="89"/>
      <c r="M59" s="89"/>
      <c r="N59" s="89"/>
      <c r="O59" s="89"/>
      <c r="P59" s="89"/>
      <c r="Q59" s="143">
        <v>83</v>
      </c>
    </row>
    <row r="60" spans="5:17" x14ac:dyDescent="0.25">
      <c r="E60" s="143">
        <v>82</v>
      </c>
      <c r="F60" s="89"/>
      <c r="G60" s="89"/>
      <c r="H60" s="89"/>
      <c r="I60" s="89"/>
      <c r="J60" s="89"/>
      <c r="L60" s="89"/>
      <c r="M60" s="89"/>
      <c r="N60" s="89"/>
      <c r="O60" s="89"/>
      <c r="P60" s="89"/>
      <c r="Q60" s="143">
        <v>82</v>
      </c>
    </row>
    <row r="61" spans="5:17" x14ac:dyDescent="0.25">
      <c r="E61" s="143">
        <v>81</v>
      </c>
      <c r="F61" s="89"/>
      <c r="G61" s="89"/>
      <c r="H61" s="89"/>
      <c r="I61" s="89"/>
      <c r="J61" s="89"/>
      <c r="L61" s="89"/>
      <c r="M61" s="89"/>
      <c r="N61" s="89"/>
      <c r="O61" s="89"/>
      <c r="P61" s="89"/>
      <c r="Q61" s="143">
        <v>81</v>
      </c>
    </row>
    <row r="62" spans="5:17" x14ac:dyDescent="0.25">
      <c r="E62" s="143">
        <v>80</v>
      </c>
      <c r="F62" s="89"/>
      <c r="G62" s="89"/>
      <c r="H62" s="89"/>
      <c r="I62" s="89"/>
      <c r="J62" s="89"/>
      <c r="L62" s="89"/>
      <c r="M62" s="89"/>
      <c r="N62" s="89"/>
      <c r="O62" s="89"/>
      <c r="P62" s="89"/>
      <c r="Q62" s="143">
        <v>80</v>
      </c>
    </row>
    <row r="63" spans="5:17" x14ac:dyDescent="0.25">
      <c r="E63" s="143">
        <v>79</v>
      </c>
      <c r="F63" s="89"/>
      <c r="G63" s="89"/>
      <c r="H63" s="89"/>
      <c r="I63" s="89"/>
      <c r="J63" s="89"/>
      <c r="L63" s="89"/>
      <c r="M63" s="89"/>
      <c r="N63" s="89"/>
      <c r="O63" s="89"/>
      <c r="P63" s="89"/>
      <c r="Q63" s="143">
        <v>79</v>
      </c>
    </row>
    <row r="64" spans="5:17" x14ac:dyDescent="0.25">
      <c r="E64" s="143">
        <v>78</v>
      </c>
      <c r="F64" s="89"/>
      <c r="G64" s="89"/>
      <c r="H64" s="89"/>
      <c r="I64" s="89"/>
      <c r="J64" s="89"/>
      <c r="L64" s="89"/>
      <c r="M64" s="89"/>
      <c r="N64" s="89"/>
      <c r="O64" s="89"/>
      <c r="P64" s="89"/>
      <c r="Q64" s="143">
        <v>78</v>
      </c>
    </row>
    <row r="65" spans="5:17" x14ac:dyDescent="0.25">
      <c r="E65" s="143">
        <v>77</v>
      </c>
      <c r="F65" s="89"/>
      <c r="G65" s="89"/>
      <c r="H65" s="89"/>
      <c r="I65" s="89"/>
      <c r="J65" s="89"/>
      <c r="L65" s="89"/>
      <c r="M65" s="89"/>
      <c r="N65" s="89"/>
      <c r="O65" s="89"/>
      <c r="P65" s="89"/>
      <c r="Q65" s="143">
        <v>77</v>
      </c>
    </row>
    <row r="66" spans="5:17" x14ac:dyDescent="0.25">
      <c r="E66" s="143">
        <v>76</v>
      </c>
      <c r="F66" s="89"/>
      <c r="G66" s="89"/>
      <c r="H66" s="89"/>
      <c r="I66" s="89"/>
      <c r="J66" s="89"/>
      <c r="L66" s="89"/>
      <c r="M66" s="89"/>
      <c r="N66" s="89"/>
      <c r="O66" s="89"/>
      <c r="P66" s="89"/>
      <c r="Q66" s="143">
        <v>76</v>
      </c>
    </row>
    <row r="67" spans="5:17" x14ac:dyDescent="0.25">
      <c r="E67" s="143">
        <v>75</v>
      </c>
      <c r="F67" s="89"/>
      <c r="G67" s="89"/>
      <c r="H67" s="89"/>
      <c r="I67" s="89"/>
      <c r="J67" s="89"/>
      <c r="L67" s="89"/>
      <c r="M67" s="89"/>
      <c r="N67" s="89"/>
      <c r="O67" s="89"/>
      <c r="P67" s="89"/>
      <c r="Q67" s="143">
        <v>75</v>
      </c>
    </row>
    <row r="68" spans="5:17" x14ac:dyDescent="0.25">
      <c r="E68" s="143">
        <v>74</v>
      </c>
      <c r="F68" s="89"/>
      <c r="G68" s="89"/>
      <c r="H68" s="89"/>
      <c r="I68" s="89"/>
      <c r="J68" s="89"/>
      <c r="L68" s="89"/>
      <c r="M68" s="89"/>
      <c r="N68" s="89"/>
      <c r="O68" s="89"/>
      <c r="P68" s="89"/>
      <c r="Q68" s="143">
        <v>74</v>
      </c>
    </row>
    <row r="69" spans="5:17" x14ac:dyDescent="0.25">
      <c r="E69" s="143">
        <v>73</v>
      </c>
      <c r="F69" s="89"/>
      <c r="G69" s="89"/>
      <c r="H69" s="89"/>
      <c r="I69" s="89"/>
      <c r="J69" s="89"/>
      <c r="L69" s="89"/>
      <c r="M69" s="89"/>
      <c r="N69" s="89"/>
      <c r="O69" s="89"/>
      <c r="P69" s="89"/>
      <c r="Q69" s="143">
        <v>73</v>
      </c>
    </row>
    <row r="70" spans="5:17" x14ac:dyDescent="0.25">
      <c r="E70" s="143">
        <v>72</v>
      </c>
      <c r="F70" s="89"/>
      <c r="G70" s="89"/>
      <c r="H70" s="89"/>
      <c r="I70" s="89"/>
      <c r="J70" s="89"/>
      <c r="L70" s="89"/>
      <c r="M70" s="89"/>
      <c r="N70" s="89"/>
      <c r="O70" s="89"/>
      <c r="P70" s="89"/>
      <c r="Q70" s="143">
        <v>72</v>
      </c>
    </row>
    <row r="71" spans="5:17" x14ac:dyDescent="0.25">
      <c r="E71" s="143">
        <v>71</v>
      </c>
      <c r="F71" s="89"/>
      <c r="G71" s="89"/>
      <c r="H71" s="89"/>
      <c r="I71" s="89"/>
      <c r="J71" s="89"/>
      <c r="L71" s="89"/>
      <c r="M71" s="89"/>
      <c r="N71" s="89"/>
      <c r="O71" s="89"/>
      <c r="P71" s="89"/>
      <c r="Q71" s="143">
        <v>71</v>
      </c>
    </row>
    <row r="72" spans="5:17" x14ac:dyDescent="0.25">
      <c r="E72" s="143">
        <v>70</v>
      </c>
      <c r="F72" s="89"/>
      <c r="G72" s="89"/>
      <c r="H72" s="89"/>
      <c r="I72" s="89"/>
      <c r="J72" s="89"/>
      <c r="L72" s="89"/>
      <c r="M72" s="89"/>
      <c r="N72" s="89"/>
      <c r="O72" s="89"/>
      <c r="P72" s="89"/>
      <c r="Q72" s="143">
        <v>70</v>
      </c>
    </row>
    <row r="73" spans="5:17" x14ac:dyDescent="0.25">
      <c r="E73" s="143">
        <v>69</v>
      </c>
      <c r="F73" s="89"/>
      <c r="G73" s="89"/>
      <c r="H73" s="89"/>
      <c r="I73" s="89"/>
      <c r="J73" s="89"/>
      <c r="L73" s="89"/>
      <c r="M73" s="89"/>
      <c r="N73" s="89"/>
      <c r="O73" s="89"/>
      <c r="P73" s="89"/>
      <c r="Q73" s="143">
        <v>69</v>
      </c>
    </row>
    <row r="74" spans="5:17" x14ac:dyDescent="0.25">
      <c r="E74" s="143">
        <v>68</v>
      </c>
      <c r="F74" s="89"/>
      <c r="G74" s="89"/>
      <c r="H74" s="89"/>
      <c r="I74" s="89"/>
      <c r="J74" s="89"/>
      <c r="L74" s="89"/>
      <c r="M74" s="89"/>
      <c r="N74" s="89"/>
      <c r="O74" s="89"/>
      <c r="P74" s="89"/>
      <c r="Q74" s="143">
        <v>68</v>
      </c>
    </row>
    <row r="75" spans="5:17" x14ac:dyDescent="0.25">
      <c r="E75" s="143">
        <v>67</v>
      </c>
      <c r="F75" s="89"/>
      <c r="G75" s="89"/>
      <c r="H75" s="89"/>
      <c r="I75" s="89"/>
      <c r="J75" s="89"/>
      <c r="L75" s="89"/>
      <c r="M75" s="89"/>
      <c r="N75" s="89"/>
      <c r="O75" s="89"/>
      <c r="P75" s="89"/>
      <c r="Q75" s="143">
        <v>67</v>
      </c>
    </row>
    <row r="76" spans="5:17" x14ac:dyDescent="0.25">
      <c r="E76" s="143">
        <v>66</v>
      </c>
      <c r="F76" s="89"/>
      <c r="G76" s="89"/>
      <c r="H76" s="89"/>
      <c r="I76" s="89"/>
      <c r="J76" s="89"/>
      <c r="L76" s="89"/>
      <c r="M76" s="89"/>
      <c r="N76" s="89"/>
      <c r="O76" s="89"/>
      <c r="P76" s="89"/>
      <c r="Q76" s="143">
        <v>66</v>
      </c>
    </row>
    <row r="77" spans="5:17" x14ac:dyDescent="0.25">
      <c r="E77" s="143">
        <v>65</v>
      </c>
      <c r="F77" s="89"/>
      <c r="G77" s="89"/>
      <c r="H77" s="89"/>
      <c r="I77" s="89"/>
      <c r="J77" s="89"/>
      <c r="L77" s="89"/>
      <c r="M77" s="89"/>
      <c r="N77" s="89"/>
      <c r="O77" s="89"/>
      <c r="P77" s="89"/>
      <c r="Q77" s="143">
        <v>65</v>
      </c>
    </row>
    <row r="78" spans="5:17" x14ac:dyDescent="0.25">
      <c r="E78" s="143">
        <v>64</v>
      </c>
      <c r="F78" s="89"/>
      <c r="G78" s="89"/>
      <c r="H78" s="89"/>
      <c r="I78" s="89"/>
      <c r="J78" s="89"/>
      <c r="L78" s="89"/>
      <c r="M78" s="89"/>
      <c r="N78" s="89"/>
      <c r="O78" s="89"/>
      <c r="P78" s="89"/>
      <c r="Q78" s="143">
        <v>64</v>
      </c>
    </row>
    <row r="79" spans="5:17" x14ac:dyDescent="0.25">
      <c r="E79" s="143">
        <v>63</v>
      </c>
      <c r="F79" s="89"/>
      <c r="G79" s="89"/>
      <c r="H79" s="89"/>
      <c r="I79" s="89"/>
      <c r="J79" s="89"/>
      <c r="L79" s="89"/>
      <c r="M79" s="89"/>
      <c r="N79" s="89"/>
      <c r="O79" s="89"/>
      <c r="P79" s="89"/>
      <c r="Q79" s="143">
        <v>63</v>
      </c>
    </row>
    <row r="80" spans="5:17" x14ac:dyDescent="0.25">
      <c r="E80" s="143">
        <v>62</v>
      </c>
      <c r="F80" s="89"/>
      <c r="G80" s="89"/>
      <c r="H80" s="89"/>
      <c r="I80" s="89"/>
      <c r="J80" s="89"/>
      <c r="L80" s="89"/>
      <c r="M80" s="89"/>
      <c r="N80" s="89"/>
      <c r="O80" s="89"/>
      <c r="P80" s="89"/>
      <c r="Q80" s="143">
        <v>62</v>
      </c>
    </row>
    <row r="81" spans="5:17" x14ac:dyDescent="0.25">
      <c r="E81" s="143">
        <v>61</v>
      </c>
      <c r="F81" s="89"/>
      <c r="G81" s="89"/>
      <c r="H81" s="89"/>
      <c r="I81" s="89"/>
      <c r="J81" s="89"/>
      <c r="L81" s="89"/>
      <c r="M81" s="89"/>
      <c r="N81" s="89"/>
      <c r="O81" s="89"/>
      <c r="P81" s="89"/>
      <c r="Q81" s="143">
        <v>61</v>
      </c>
    </row>
    <row r="82" spans="5:17" x14ac:dyDescent="0.25">
      <c r="E82" s="143">
        <v>60</v>
      </c>
      <c r="F82" s="89"/>
      <c r="G82" s="89"/>
      <c r="H82" s="89"/>
      <c r="I82" s="89"/>
      <c r="J82" s="89"/>
      <c r="L82" s="89"/>
      <c r="M82" s="89"/>
      <c r="N82" s="89"/>
      <c r="O82" s="89"/>
      <c r="P82" s="89"/>
      <c r="Q82" s="143">
        <v>60</v>
      </c>
    </row>
    <row r="83" spans="5:17" x14ac:dyDescent="0.25">
      <c r="E83" s="143">
        <v>59</v>
      </c>
      <c r="F83" s="89"/>
      <c r="G83" s="89"/>
      <c r="H83" s="89"/>
      <c r="I83" s="89"/>
      <c r="J83" s="89"/>
      <c r="L83" s="89"/>
      <c r="M83" s="89"/>
      <c r="N83" s="89"/>
      <c r="O83" s="89"/>
      <c r="P83" s="89"/>
      <c r="Q83" s="143">
        <v>59</v>
      </c>
    </row>
    <row r="84" spans="5:17" x14ac:dyDescent="0.25">
      <c r="E84" s="143">
        <v>58</v>
      </c>
      <c r="F84" s="89"/>
      <c r="G84" s="89"/>
      <c r="H84" s="89"/>
      <c r="I84" s="89"/>
      <c r="J84" s="89"/>
      <c r="L84" s="89"/>
      <c r="M84" s="89"/>
      <c r="N84" s="89"/>
      <c r="O84" s="89"/>
      <c r="P84" s="89"/>
      <c r="Q84" s="143">
        <v>58</v>
      </c>
    </row>
    <row r="85" spans="5:17" x14ac:dyDescent="0.25">
      <c r="E85" s="143">
        <v>57</v>
      </c>
      <c r="F85" s="89"/>
      <c r="G85" s="89"/>
      <c r="H85" s="89"/>
      <c r="I85" s="89"/>
      <c r="J85" s="89"/>
      <c r="L85" s="89"/>
      <c r="M85" s="89"/>
      <c r="N85" s="89"/>
      <c r="O85" s="89"/>
      <c r="P85" s="89"/>
      <c r="Q85" s="143">
        <v>57</v>
      </c>
    </row>
    <row r="86" spans="5:17" x14ac:dyDescent="0.25">
      <c r="E86" s="143">
        <v>56</v>
      </c>
      <c r="F86" s="89"/>
      <c r="G86" s="89"/>
      <c r="H86" s="89"/>
      <c r="I86" s="89"/>
      <c r="J86" s="89"/>
      <c r="L86" s="89"/>
      <c r="M86" s="89"/>
      <c r="N86" s="89"/>
      <c r="O86" s="89"/>
      <c r="P86" s="89"/>
      <c r="Q86" s="143">
        <v>56</v>
      </c>
    </row>
    <row r="87" spans="5:17" x14ac:dyDescent="0.25">
      <c r="E87" s="143">
        <v>55</v>
      </c>
      <c r="F87" s="89"/>
      <c r="G87" s="89"/>
      <c r="H87" s="89"/>
      <c r="I87" s="89"/>
      <c r="J87" s="89"/>
      <c r="L87" s="89"/>
      <c r="M87" s="89"/>
      <c r="N87" s="89"/>
      <c r="O87" s="89"/>
      <c r="P87" s="89"/>
      <c r="Q87" s="143">
        <v>55</v>
      </c>
    </row>
    <row r="88" spans="5:17" x14ac:dyDescent="0.25">
      <c r="E88" s="143">
        <v>54</v>
      </c>
      <c r="F88" s="89"/>
      <c r="G88" s="89"/>
      <c r="H88" s="89"/>
      <c r="I88" s="89"/>
      <c r="J88" s="89"/>
      <c r="L88" s="89"/>
      <c r="M88" s="89"/>
      <c r="N88" s="89"/>
      <c r="O88" s="89"/>
      <c r="P88" s="89"/>
      <c r="Q88" s="143">
        <v>54</v>
      </c>
    </row>
    <row r="89" spans="5:17" x14ac:dyDescent="0.25">
      <c r="E89" s="143">
        <v>53</v>
      </c>
      <c r="F89" s="89"/>
      <c r="G89" s="89"/>
      <c r="H89" s="89"/>
      <c r="I89" s="89"/>
      <c r="J89" s="89"/>
      <c r="L89" s="89"/>
      <c r="M89" s="89"/>
      <c r="N89" s="89"/>
      <c r="O89" s="89"/>
      <c r="P89" s="89"/>
      <c r="Q89" s="143">
        <v>53</v>
      </c>
    </row>
    <row r="90" spans="5:17" x14ac:dyDescent="0.25">
      <c r="E90" s="143">
        <v>52</v>
      </c>
      <c r="F90" s="89"/>
      <c r="G90" s="89"/>
      <c r="H90" s="89"/>
      <c r="I90" s="89"/>
      <c r="J90" s="89"/>
      <c r="L90" s="89"/>
      <c r="M90" s="89"/>
      <c r="N90" s="89"/>
      <c r="O90" s="89"/>
      <c r="P90" s="89"/>
      <c r="Q90" s="143">
        <v>52</v>
      </c>
    </row>
    <row r="91" spans="5:17" x14ac:dyDescent="0.25">
      <c r="E91" s="143">
        <v>51</v>
      </c>
      <c r="F91" s="89"/>
      <c r="G91" s="89"/>
      <c r="H91" s="89"/>
      <c r="I91" s="89"/>
      <c r="J91" s="89"/>
      <c r="L91" s="89"/>
      <c r="M91" s="89"/>
      <c r="N91" s="89"/>
      <c r="O91" s="89"/>
      <c r="P91" s="89"/>
      <c r="Q91" s="143">
        <v>51</v>
      </c>
    </row>
    <row r="92" spans="5:17" x14ac:dyDescent="0.25">
      <c r="E92" s="143">
        <v>50</v>
      </c>
      <c r="F92" s="89"/>
      <c r="G92" s="89"/>
      <c r="H92" s="89"/>
      <c r="I92" s="89"/>
      <c r="J92" s="89"/>
      <c r="L92" s="89"/>
      <c r="M92" s="89"/>
      <c r="N92" s="89"/>
      <c r="O92" s="89"/>
      <c r="P92" s="89"/>
      <c r="Q92" s="143">
        <v>50</v>
      </c>
    </row>
    <row r="93" spans="5:17" x14ac:dyDescent="0.25">
      <c r="E93" s="143">
        <v>49</v>
      </c>
      <c r="F93" s="89"/>
      <c r="G93" s="89"/>
      <c r="H93" s="89"/>
      <c r="I93" s="89"/>
      <c r="J93" s="89"/>
      <c r="L93" s="89"/>
      <c r="M93" s="89"/>
      <c r="N93" s="89"/>
      <c r="O93" s="89"/>
      <c r="P93" s="89"/>
      <c r="Q93" s="143">
        <v>49</v>
      </c>
    </row>
    <row r="94" spans="5:17" x14ac:dyDescent="0.25">
      <c r="E94" s="143">
        <v>48</v>
      </c>
      <c r="F94" s="89"/>
      <c r="G94" s="89"/>
      <c r="H94" s="89"/>
      <c r="I94" s="89"/>
      <c r="J94" s="89"/>
      <c r="L94" s="89"/>
      <c r="M94" s="89"/>
      <c r="N94" s="89"/>
      <c r="O94" s="89"/>
      <c r="P94" s="89"/>
      <c r="Q94" s="143">
        <v>48</v>
      </c>
    </row>
    <row r="95" spans="5:17" x14ac:dyDescent="0.25">
      <c r="E95" s="143">
        <v>47</v>
      </c>
      <c r="F95" s="89"/>
      <c r="G95" s="89"/>
      <c r="H95" s="89"/>
      <c r="I95" s="89"/>
      <c r="J95" s="89"/>
      <c r="L95" s="89"/>
      <c r="M95" s="89"/>
      <c r="N95" s="89"/>
      <c r="O95" s="89"/>
      <c r="P95" s="89"/>
      <c r="Q95" s="143">
        <v>47</v>
      </c>
    </row>
    <row r="96" spans="5:17" x14ac:dyDescent="0.25">
      <c r="E96" s="143">
        <v>46</v>
      </c>
      <c r="F96" s="89"/>
      <c r="G96" s="89"/>
      <c r="H96" s="89"/>
      <c r="I96" s="89"/>
      <c r="J96" s="89"/>
      <c r="L96" s="89"/>
      <c r="M96" s="89"/>
      <c r="N96" s="89"/>
      <c r="O96" s="89"/>
      <c r="P96" s="89"/>
      <c r="Q96" s="143">
        <v>46</v>
      </c>
    </row>
    <row r="97" spans="5:17" x14ac:dyDescent="0.25">
      <c r="E97" s="143">
        <v>45</v>
      </c>
      <c r="F97" s="89"/>
      <c r="G97" s="89"/>
      <c r="H97" s="89"/>
      <c r="I97" s="89"/>
      <c r="J97" s="89"/>
      <c r="L97" s="89"/>
      <c r="M97" s="89"/>
      <c r="N97" s="89"/>
      <c r="O97" s="89"/>
      <c r="P97" s="89"/>
      <c r="Q97" s="143">
        <v>45</v>
      </c>
    </row>
    <row r="98" spans="5:17" x14ac:dyDescent="0.25">
      <c r="E98" s="143">
        <v>44</v>
      </c>
      <c r="F98" s="89"/>
      <c r="G98" s="89"/>
      <c r="H98" s="89"/>
      <c r="I98" s="89"/>
      <c r="J98" s="89"/>
      <c r="L98" s="89"/>
      <c r="M98" s="89"/>
      <c r="N98" s="89"/>
      <c r="O98" s="89"/>
      <c r="P98" s="89"/>
      <c r="Q98" s="143">
        <v>44</v>
      </c>
    </row>
    <row r="99" spans="5:17" x14ac:dyDescent="0.25">
      <c r="E99" s="143">
        <v>43</v>
      </c>
      <c r="F99" s="89"/>
      <c r="G99" s="89"/>
      <c r="H99" s="89"/>
      <c r="I99" s="89"/>
      <c r="J99" s="89"/>
      <c r="L99" s="89"/>
      <c r="M99" s="89"/>
      <c r="N99" s="89"/>
      <c r="O99" s="89"/>
      <c r="P99" s="89"/>
      <c r="Q99" s="143">
        <v>43</v>
      </c>
    </row>
    <row r="100" spans="5:17" x14ac:dyDescent="0.25">
      <c r="E100" s="143">
        <v>42</v>
      </c>
      <c r="F100" s="89"/>
      <c r="G100" s="89"/>
      <c r="H100" s="89"/>
      <c r="I100" s="89"/>
      <c r="J100" s="89"/>
      <c r="L100" s="89"/>
      <c r="M100" s="89"/>
      <c r="N100" s="89"/>
      <c r="O100" s="89"/>
      <c r="P100" s="89"/>
      <c r="Q100" s="143">
        <v>42</v>
      </c>
    </row>
    <row r="101" spans="5:17" x14ac:dyDescent="0.25">
      <c r="E101" s="143">
        <v>41</v>
      </c>
      <c r="F101" s="89"/>
      <c r="G101" s="89"/>
      <c r="H101" s="89"/>
      <c r="I101" s="89"/>
      <c r="J101" s="89"/>
      <c r="L101" s="89"/>
      <c r="M101" s="89"/>
      <c r="N101" s="89"/>
      <c r="O101" s="89"/>
      <c r="P101" s="89"/>
      <c r="Q101" s="143">
        <v>41</v>
      </c>
    </row>
    <row r="102" spans="5:17" x14ac:dyDescent="0.25">
      <c r="E102" s="143">
        <v>40</v>
      </c>
      <c r="F102" s="89"/>
      <c r="G102" s="89"/>
      <c r="H102" s="89"/>
      <c r="I102" s="89"/>
      <c r="J102" s="89"/>
      <c r="L102" s="89"/>
      <c r="M102" s="89"/>
      <c r="N102" s="89"/>
      <c r="O102" s="89"/>
      <c r="P102" s="89"/>
      <c r="Q102" s="143">
        <v>40</v>
      </c>
    </row>
    <row r="103" spans="5:17" x14ac:dyDescent="0.25">
      <c r="E103" s="143">
        <v>39</v>
      </c>
      <c r="F103" s="89"/>
      <c r="G103" s="89"/>
      <c r="H103" s="89"/>
      <c r="I103" s="89"/>
      <c r="J103" s="89"/>
      <c r="L103" s="89"/>
      <c r="M103" s="89"/>
      <c r="N103" s="89"/>
      <c r="O103" s="89"/>
      <c r="P103" s="89"/>
      <c r="Q103" s="143">
        <v>39</v>
      </c>
    </row>
    <row r="104" spans="5:17" x14ac:dyDescent="0.25">
      <c r="E104" s="143">
        <v>38</v>
      </c>
      <c r="F104" s="89"/>
      <c r="G104" s="89"/>
      <c r="H104" s="89"/>
      <c r="I104" s="89"/>
      <c r="J104" s="89"/>
      <c r="L104" s="89"/>
      <c r="M104" s="89"/>
      <c r="N104" s="89"/>
      <c r="O104" s="89"/>
      <c r="P104" s="89"/>
      <c r="Q104" s="143">
        <v>38</v>
      </c>
    </row>
    <row r="105" spans="5:17" x14ac:dyDescent="0.25">
      <c r="E105" s="143">
        <v>37</v>
      </c>
      <c r="F105" s="89"/>
      <c r="G105" s="89"/>
      <c r="H105" s="89"/>
      <c r="I105" s="89"/>
      <c r="J105" s="89"/>
      <c r="L105" s="89"/>
      <c r="M105" s="89"/>
      <c r="N105" s="89"/>
      <c r="O105" s="89"/>
      <c r="P105" s="89"/>
      <c r="Q105" s="143">
        <v>37</v>
      </c>
    </row>
    <row r="106" spans="5:17" x14ac:dyDescent="0.25">
      <c r="E106" s="143">
        <v>36</v>
      </c>
      <c r="F106" s="89"/>
      <c r="G106" s="89"/>
      <c r="H106" s="89"/>
      <c r="I106" s="89"/>
      <c r="J106" s="89"/>
      <c r="L106" s="89"/>
      <c r="M106" s="89"/>
      <c r="N106" s="89"/>
      <c r="O106" s="89"/>
      <c r="P106" s="89"/>
      <c r="Q106" s="143">
        <v>36</v>
      </c>
    </row>
    <row r="107" spans="5:17" x14ac:dyDescent="0.25">
      <c r="E107" s="143">
        <v>35</v>
      </c>
      <c r="F107" s="89"/>
      <c r="G107" s="89"/>
      <c r="H107" s="89"/>
      <c r="I107" s="89"/>
      <c r="J107" s="89"/>
      <c r="L107" s="89"/>
      <c r="M107" s="89"/>
      <c r="N107" s="89"/>
      <c r="O107" s="89"/>
      <c r="P107" s="89"/>
      <c r="Q107" s="143">
        <v>35</v>
      </c>
    </row>
    <row r="108" spans="5:17" x14ac:dyDescent="0.25">
      <c r="E108" s="143">
        <v>34</v>
      </c>
      <c r="F108" s="89"/>
      <c r="G108" s="89"/>
      <c r="H108" s="89"/>
      <c r="I108" s="89"/>
      <c r="J108" s="89"/>
      <c r="L108" s="89"/>
      <c r="M108" s="89"/>
      <c r="N108" s="89"/>
      <c r="O108" s="89"/>
      <c r="P108" s="89"/>
      <c r="Q108" s="143">
        <v>34</v>
      </c>
    </row>
    <row r="109" spans="5:17" x14ac:dyDescent="0.25">
      <c r="E109" s="143">
        <v>33</v>
      </c>
      <c r="F109" s="89"/>
      <c r="G109" s="89"/>
      <c r="H109" s="89"/>
      <c r="I109" s="89"/>
      <c r="J109" s="89"/>
      <c r="L109" s="89"/>
      <c r="M109" s="89"/>
      <c r="N109" s="89"/>
      <c r="O109" s="89"/>
      <c r="P109" s="89"/>
      <c r="Q109" s="143">
        <v>33</v>
      </c>
    </row>
    <row r="110" spans="5:17" x14ac:dyDescent="0.25">
      <c r="E110" s="143">
        <v>32</v>
      </c>
      <c r="F110" s="89"/>
      <c r="G110" s="89"/>
      <c r="H110" s="89"/>
      <c r="I110" s="89"/>
      <c r="J110" s="89"/>
      <c r="L110" s="89"/>
      <c r="M110" s="89"/>
      <c r="N110" s="89"/>
      <c r="O110" s="89"/>
      <c r="P110" s="89"/>
      <c r="Q110" s="143">
        <v>32</v>
      </c>
    </row>
    <row r="111" spans="5:17" x14ac:dyDescent="0.25">
      <c r="E111" s="143">
        <v>31</v>
      </c>
      <c r="F111" s="89"/>
      <c r="G111" s="89"/>
      <c r="H111" s="89"/>
      <c r="I111" s="89"/>
      <c r="J111" s="89"/>
      <c r="L111" s="89"/>
      <c r="M111" s="89"/>
      <c r="N111" s="89"/>
      <c r="O111" s="89"/>
      <c r="P111" s="89"/>
      <c r="Q111" s="143">
        <v>31</v>
      </c>
    </row>
    <row r="112" spans="5:17" x14ac:dyDescent="0.25">
      <c r="E112" s="143">
        <v>30</v>
      </c>
      <c r="F112" s="89"/>
      <c r="G112" s="89"/>
      <c r="H112" s="89"/>
      <c r="I112" s="89"/>
      <c r="J112" s="89"/>
      <c r="L112" s="89"/>
      <c r="M112" s="89"/>
      <c r="N112" s="89"/>
      <c r="O112" s="89"/>
      <c r="P112" s="89"/>
      <c r="Q112" s="143">
        <v>30</v>
      </c>
    </row>
    <row r="113" spans="5:17" x14ac:dyDescent="0.25">
      <c r="E113" s="143">
        <v>29</v>
      </c>
      <c r="F113" s="89"/>
      <c r="G113" s="89"/>
      <c r="H113" s="89"/>
      <c r="I113" s="89"/>
      <c r="J113" s="89"/>
      <c r="L113" s="89"/>
      <c r="M113" s="89"/>
      <c r="N113" s="89"/>
      <c r="O113" s="89"/>
      <c r="P113" s="89"/>
      <c r="Q113" s="143">
        <v>29</v>
      </c>
    </row>
    <row r="114" spans="5:17" x14ac:dyDescent="0.25">
      <c r="E114" s="143">
        <v>28</v>
      </c>
      <c r="F114" s="89"/>
      <c r="G114" s="89"/>
      <c r="H114" s="89"/>
      <c r="I114" s="89"/>
      <c r="J114" s="89"/>
      <c r="L114" s="89"/>
      <c r="M114" s="89"/>
      <c r="N114" s="89"/>
      <c r="O114" s="89"/>
      <c r="P114" s="89"/>
      <c r="Q114" s="143">
        <v>28</v>
      </c>
    </row>
    <row r="115" spans="5:17" x14ac:dyDescent="0.25">
      <c r="E115" s="143">
        <v>27</v>
      </c>
      <c r="F115" s="89"/>
      <c r="G115" s="89"/>
      <c r="H115" s="89"/>
      <c r="I115" s="89"/>
      <c r="J115" s="89"/>
      <c r="L115" s="89"/>
      <c r="M115" s="89"/>
      <c r="N115" s="89"/>
      <c r="O115" s="89"/>
      <c r="P115" s="89"/>
      <c r="Q115" s="143">
        <v>27</v>
      </c>
    </row>
    <row r="116" spans="5:17" x14ac:dyDescent="0.25">
      <c r="E116" s="143">
        <v>26</v>
      </c>
      <c r="F116" s="89"/>
      <c r="G116" s="89"/>
      <c r="H116" s="89"/>
      <c r="I116" s="89"/>
      <c r="J116" s="89"/>
      <c r="L116" s="89"/>
      <c r="M116" s="89"/>
      <c r="N116" s="89"/>
      <c r="O116" s="89"/>
      <c r="P116" s="89"/>
      <c r="Q116" s="143">
        <v>26</v>
      </c>
    </row>
    <row r="117" spans="5:17" x14ac:dyDescent="0.25">
      <c r="E117" s="143">
        <v>25</v>
      </c>
      <c r="F117" s="89"/>
      <c r="G117" s="89"/>
      <c r="H117" s="89"/>
      <c r="I117" s="89"/>
      <c r="J117" s="89"/>
      <c r="L117" s="89"/>
      <c r="M117" s="89"/>
      <c r="N117" s="89"/>
      <c r="O117" s="89"/>
      <c r="P117" s="89"/>
      <c r="Q117" s="143">
        <v>25</v>
      </c>
    </row>
    <row r="118" spans="5:17" x14ac:dyDescent="0.25">
      <c r="E118" s="143">
        <v>24</v>
      </c>
      <c r="F118" s="89"/>
      <c r="G118" s="89"/>
      <c r="H118" s="89"/>
      <c r="I118" s="89"/>
      <c r="J118" s="89"/>
      <c r="L118" s="89"/>
      <c r="M118" s="89"/>
      <c r="N118" s="89"/>
      <c r="O118" s="89"/>
      <c r="P118" s="89"/>
      <c r="Q118" s="143">
        <v>24</v>
      </c>
    </row>
    <row r="119" spans="5:17" x14ac:dyDescent="0.25">
      <c r="E119" s="143">
        <v>23</v>
      </c>
      <c r="F119" s="89"/>
      <c r="G119" s="89"/>
      <c r="H119" s="89"/>
      <c r="I119" s="89"/>
      <c r="J119" s="89"/>
      <c r="L119" s="89"/>
      <c r="M119" s="89"/>
      <c r="N119" s="89"/>
      <c r="O119" s="89"/>
      <c r="P119" s="89"/>
      <c r="Q119" s="143">
        <v>23</v>
      </c>
    </row>
    <row r="120" spans="5:17" x14ac:dyDescent="0.25">
      <c r="E120" s="143">
        <v>22</v>
      </c>
      <c r="F120" s="89"/>
      <c r="G120" s="89"/>
      <c r="H120" s="89"/>
      <c r="I120" s="89"/>
      <c r="J120" s="89"/>
      <c r="L120" s="89"/>
      <c r="M120" s="89"/>
      <c r="N120" s="89"/>
      <c r="O120" s="89"/>
      <c r="P120" s="89"/>
      <c r="Q120" s="143">
        <v>22</v>
      </c>
    </row>
    <row r="121" spans="5:17" x14ac:dyDescent="0.25">
      <c r="E121" s="143">
        <v>21</v>
      </c>
      <c r="F121" s="89"/>
      <c r="G121" s="89"/>
      <c r="H121" s="89"/>
      <c r="I121" s="89"/>
      <c r="J121" s="89"/>
      <c r="L121" s="89"/>
      <c r="M121" s="89"/>
      <c r="N121" s="89"/>
      <c r="O121" s="89"/>
      <c r="P121" s="89"/>
      <c r="Q121" s="143">
        <v>21</v>
      </c>
    </row>
    <row r="122" spans="5:17" x14ac:dyDescent="0.25">
      <c r="E122" s="143">
        <v>20</v>
      </c>
      <c r="F122" s="89"/>
      <c r="G122" s="89"/>
      <c r="H122" s="89"/>
      <c r="I122" s="89"/>
      <c r="J122" s="89"/>
      <c r="L122" s="89"/>
      <c r="M122" s="89"/>
      <c r="N122" s="89"/>
      <c r="O122" s="89"/>
      <c r="P122" s="89"/>
      <c r="Q122" s="143">
        <v>20</v>
      </c>
    </row>
    <row r="123" spans="5:17" x14ac:dyDescent="0.25">
      <c r="E123" s="143">
        <v>19</v>
      </c>
      <c r="F123" s="89"/>
      <c r="G123" s="89"/>
      <c r="H123" s="89"/>
      <c r="I123" s="89"/>
      <c r="J123" s="89"/>
      <c r="L123" s="89"/>
      <c r="M123" s="89"/>
      <c r="N123" s="89"/>
      <c r="O123" s="89"/>
      <c r="P123" s="89"/>
      <c r="Q123" s="143">
        <v>19</v>
      </c>
    </row>
    <row r="124" spans="5:17" x14ac:dyDescent="0.25">
      <c r="E124" s="143">
        <v>18</v>
      </c>
      <c r="F124" s="89"/>
      <c r="G124" s="89"/>
      <c r="H124" s="89"/>
      <c r="I124" s="89"/>
      <c r="J124" s="89"/>
      <c r="L124" s="89"/>
      <c r="M124" s="89"/>
      <c r="N124" s="89"/>
      <c r="O124" s="89"/>
      <c r="P124" s="89"/>
      <c r="Q124" s="143">
        <v>18</v>
      </c>
    </row>
    <row r="125" spans="5:17" x14ac:dyDescent="0.25">
      <c r="E125" s="143">
        <v>17</v>
      </c>
      <c r="F125" s="89"/>
      <c r="G125" s="89"/>
      <c r="H125" s="89"/>
      <c r="I125" s="89"/>
      <c r="J125" s="89"/>
      <c r="L125" s="89"/>
      <c r="M125" s="89"/>
      <c r="N125" s="89"/>
      <c r="O125" s="89"/>
      <c r="P125" s="89"/>
      <c r="Q125" s="143">
        <v>17</v>
      </c>
    </row>
    <row r="126" spans="5:17" x14ac:dyDescent="0.25">
      <c r="E126" s="143">
        <v>16</v>
      </c>
      <c r="F126" s="89"/>
      <c r="G126" s="89"/>
      <c r="H126" s="89"/>
      <c r="I126" s="89"/>
      <c r="J126" s="89"/>
      <c r="L126" s="89"/>
      <c r="M126" s="89"/>
      <c r="N126" s="89"/>
      <c r="O126" s="89"/>
      <c r="P126" s="89"/>
      <c r="Q126" s="143">
        <v>16</v>
      </c>
    </row>
    <row r="127" spans="5:17" x14ac:dyDescent="0.25">
      <c r="E127" s="143">
        <v>15</v>
      </c>
      <c r="F127" s="89"/>
      <c r="G127" s="89"/>
      <c r="H127" s="89"/>
      <c r="I127" s="89"/>
      <c r="J127" s="89"/>
      <c r="L127" s="89"/>
      <c r="M127" s="89"/>
      <c r="N127" s="89"/>
      <c r="O127" s="89"/>
      <c r="P127" s="89"/>
      <c r="Q127" s="143">
        <v>15</v>
      </c>
    </row>
    <row r="128" spans="5:17" x14ac:dyDescent="0.25">
      <c r="E128" s="143">
        <v>14</v>
      </c>
      <c r="F128" s="89"/>
      <c r="G128" s="89"/>
      <c r="H128" s="89"/>
      <c r="I128" s="89"/>
      <c r="J128" s="89"/>
      <c r="L128" s="89"/>
      <c r="M128" s="89"/>
      <c r="N128" s="89"/>
      <c r="O128" s="89"/>
      <c r="P128" s="89"/>
      <c r="Q128" s="143">
        <v>14</v>
      </c>
    </row>
    <row r="129" spans="5:17" x14ac:dyDescent="0.25">
      <c r="E129" s="143">
        <v>13</v>
      </c>
      <c r="F129" s="89"/>
      <c r="G129" s="89"/>
      <c r="H129" s="89"/>
      <c r="I129" s="89"/>
      <c r="J129" s="89"/>
      <c r="L129" s="89"/>
      <c r="M129" s="89"/>
      <c r="N129" s="89"/>
      <c r="O129" s="89"/>
      <c r="P129" s="89"/>
      <c r="Q129" s="143">
        <v>13</v>
      </c>
    </row>
    <row r="130" spans="5:17" x14ac:dyDescent="0.25">
      <c r="E130" s="143">
        <v>12</v>
      </c>
      <c r="F130" s="89"/>
      <c r="G130" s="89"/>
      <c r="H130" s="89"/>
      <c r="I130" s="89"/>
      <c r="J130" s="89"/>
      <c r="L130" s="89"/>
      <c r="M130" s="89"/>
      <c r="N130" s="89"/>
      <c r="O130" s="89"/>
      <c r="P130" s="89"/>
      <c r="Q130" s="143">
        <v>12</v>
      </c>
    </row>
    <row r="131" spans="5:17" x14ac:dyDescent="0.25">
      <c r="E131" s="143">
        <v>11</v>
      </c>
      <c r="F131" s="89"/>
      <c r="G131" s="89"/>
      <c r="H131" s="89"/>
      <c r="I131" s="89"/>
      <c r="J131" s="89"/>
      <c r="L131" s="89"/>
      <c r="M131" s="89"/>
      <c r="N131" s="89"/>
      <c r="O131" s="89"/>
      <c r="P131" s="89"/>
      <c r="Q131" s="143">
        <v>11</v>
      </c>
    </row>
    <row r="132" spans="5:17" x14ac:dyDescent="0.25">
      <c r="E132" s="143">
        <v>10</v>
      </c>
      <c r="F132" s="89"/>
      <c r="G132" s="89"/>
      <c r="H132" s="89"/>
      <c r="I132" s="89"/>
      <c r="J132" s="89"/>
      <c r="L132" s="89"/>
      <c r="M132" s="89"/>
      <c r="N132" s="89"/>
      <c r="O132" s="89"/>
      <c r="P132" s="89"/>
      <c r="Q132" s="143">
        <v>10</v>
      </c>
    </row>
    <row r="133" spans="5:17" x14ac:dyDescent="0.25">
      <c r="E133" s="143">
        <v>9</v>
      </c>
      <c r="F133" s="89"/>
      <c r="G133" s="89"/>
      <c r="H133" s="89"/>
      <c r="I133" s="89"/>
      <c r="J133" s="89"/>
      <c r="L133" s="89"/>
      <c r="M133" s="89"/>
      <c r="N133" s="89"/>
      <c r="O133" s="89"/>
      <c r="P133" s="89"/>
      <c r="Q133" s="143">
        <v>9</v>
      </c>
    </row>
    <row r="134" spans="5:17" x14ac:dyDescent="0.25">
      <c r="E134" s="143">
        <v>8</v>
      </c>
      <c r="F134" s="89"/>
      <c r="G134" s="89"/>
      <c r="H134" s="89"/>
      <c r="I134" s="89"/>
      <c r="J134" s="89"/>
      <c r="L134" s="89"/>
      <c r="M134" s="89"/>
      <c r="N134" s="89"/>
      <c r="O134" s="89"/>
      <c r="P134" s="89"/>
      <c r="Q134" s="143">
        <v>8</v>
      </c>
    </row>
    <row r="135" spans="5:17" x14ac:dyDescent="0.25">
      <c r="E135" s="143">
        <v>7</v>
      </c>
      <c r="F135" s="89"/>
      <c r="G135" s="89"/>
      <c r="H135" s="89"/>
      <c r="I135" s="89"/>
      <c r="J135" s="89"/>
      <c r="L135" s="89"/>
      <c r="M135" s="89"/>
      <c r="N135" s="89"/>
      <c r="O135" s="89"/>
      <c r="P135" s="89"/>
      <c r="Q135" s="143">
        <v>7</v>
      </c>
    </row>
    <row r="136" spans="5:17" x14ac:dyDescent="0.25">
      <c r="E136" s="143">
        <v>6</v>
      </c>
      <c r="F136" s="89"/>
      <c r="G136" s="89"/>
      <c r="H136" s="89"/>
      <c r="I136" s="89"/>
      <c r="J136" s="89"/>
      <c r="L136" s="89"/>
      <c r="M136" s="89"/>
      <c r="N136" s="89"/>
      <c r="O136" s="89"/>
      <c r="P136" s="89"/>
      <c r="Q136" s="143">
        <v>6</v>
      </c>
    </row>
    <row r="137" spans="5:17" x14ac:dyDescent="0.25">
      <c r="E137" s="143">
        <v>5</v>
      </c>
      <c r="F137" s="89"/>
      <c r="G137" s="89"/>
      <c r="H137" s="89"/>
      <c r="I137" s="89"/>
      <c r="J137" s="89"/>
      <c r="L137" s="89"/>
      <c r="M137" s="89"/>
      <c r="N137" s="89"/>
      <c r="O137" s="89"/>
      <c r="P137" s="89"/>
      <c r="Q137" s="143">
        <v>5</v>
      </c>
    </row>
    <row r="138" spans="5:17" x14ac:dyDescent="0.25">
      <c r="E138" s="143">
        <v>4</v>
      </c>
      <c r="F138" s="89"/>
      <c r="G138" s="89"/>
      <c r="H138" s="89"/>
      <c r="I138" s="89"/>
      <c r="J138" s="89"/>
      <c r="L138" s="89"/>
      <c r="M138" s="89"/>
      <c r="N138" s="89"/>
      <c r="O138" s="89"/>
      <c r="P138" s="89"/>
      <c r="Q138" s="143">
        <v>4</v>
      </c>
    </row>
    <row r="139" spans="5:17" x14ac:dyDescent="0.25">
      <c r="E139" s="143">
        <v>3</v>
      </c>
      <c r="F139" s="89"/>
      <c r="G139" s="89"/>
      <c r="H139" s="89"/>
      <c r="I139" s="89"/>
      <c r="J139" s="89"/>
      <c r="L139" s="89"/>
      <c r="M139" s="89"/>
      <c r="N139" s="89"/>
      <c r="O139" s="89"/>
      <c r="P139" s="89"/>
      <c r="Q139" s="143">
        <v>3</v>
      </c>
    </row>
    <row r="140" spans="5:17" x14ac:dyDescent="0.25">
      <c r="E140" s="143">
        <v>2</v>
      </c>
      <c r="F140" s="89"/>
      <c r="G140" s="89"/>
      <c r="H140" s="89"/>
      <c r="I140" s="89"/>
      <c r="J140" s="89"/>
      <c r="L140" s="89"/>
      <c r="M140" s="89"/>
      <c r="N140" s="89"/>
      <c r="O140" s="89"/>
      <c r="P140" s="89"/>
      <c r="Q140" s="143">
        <v>2</v>
      </c>
    </row>
    <row r="141" spans="5:17" x14ac:dyDescent="0.25">
      <c r="E141" s="143">
        <v>1</v>
      </c>
      <c r="F141" s="89"/>
      <c r="G141" s="89"/>
      <c r="H141" s="89"/>
      <c r="I141" s="89"/>
      <c r="J141" s="89"/>
      <c r="L141" s="89"/>
      <c r="M141" s="89"/>
      <c r="N141" s="89"/>
      <c r="O141" s="89"/>
      <c r="P141" s="89"/>
      <c r="Q141" s="143">
        <v>1</v>
      </c>
    </row>
    <row r="142" spans="5:17" x14ac:dyDescent="0.25">
      <c r="F142" s="88">
        <v>1</v>
      </c>
      <c r="G142" s="88">
        <v>2</v>
      </c>
      <c r="H142" s="88">
        <v>3</v>
      </c>
      <c r="I142" s="88">
        <v>4</v>
      </c>
      <c r="J142" s="88">
        <v>5</v>
      </c>
      <c r="L142" s="88">
        <v>1</v>
      </c>
      <c r="M142" s="88">
        <v>2</v>
      </c>
      <c r="N142" s="88">
        <v>3</v>
      </c>
      <c r="O142" s="88">
        <v>4</v>
      </c>
      <c r="P142" s="88">
        <v>5</v>
      </c>
    </row>
    <row r="143" spans="5:17" x14ac:dyDescent="0.25">
      <c r="F143" s="95" t="s">
        <v>31</v>
      </c>
      <c r="G143" s="95"/>
      <c r="H143" s="95"/>
      <c r="I143" s="95"/>
      <c r="J143" s="95"/>
      <c r="K143" s="95"/>
      <c r="L143" s="95" t="s">
        <v>31</v>
      </c>
    </row>
    <row r="144" spans="5:17" x14ac:dyDescent="0.25">
      <c r="F144" s="95" t="s">
        <v>25</v>
      </c>
      <c r="G144" s="95"/>
      <c r="H144" s="95"/>
      <c r="I144" s="95"/>
      <c r="J144" s="95"/>
      <c r="K144" s="95"/>
      <c r="L144" s="95" t="s">
        <v>1</v>
      </c>
    </row>
  </sheetData>
  <mergeCells count="4">
    <mergeCell ref="A14:B14"/>
    <mergeCell ref="C9:C10"/>
    <mergeCell ref="D8:D9"/>
    <mergeCell ref="F14:V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PtSLEv ACV no fatal</vt:lpstr>
      <vt:lpstr>PtSLEv ACV no fatal Discapac</vt:lpstr>
      <vt:lpstr>PtSLEv x Regla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2020-03-22T12:01:53Z</dcterms:modified>
</cp:coreProperties>
</file>