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612-Galo\0-Datos\40-Metodol\00-Hojas cálc con ayuda\"/>
    </mc:Choice>
  </mc:AlternateContent>
  <xr:revisionPtr revIDLastSave="0" documentId="8_{D4B3C697-8F84-4C64-820F-79C3432DC9A7}" xr6:coauthVersionLast="47" xr6:coauthVersionMax="47" xr10:uidLastSave="{00000000-0000-0000-0000-000000000000}"/>
  <bookViews>
    <workbookView xWindow="-110" yWindow="-110" windowWidth="19420" windowHeight="10420" xr2:uid="{B02CC7A3-ABDD-4DE3-ADD0-DB6925B0188D}"/>
  </bookViews>
  <sheets>
    <sheet name="MA ma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7" i="1" l="1"/>
  <c r="B272" i="1"/>
  <c r="AO307" i="1"/>
  <c r="AU305" i="1"/>
  <c r="BF305" i="1" s="1"/>
  <c r="BH305" i="1" s="1"/>
  <c r="X305" i="1"/>
  <c r="AL307" i="1" s="1"/>
  <c r="B305" i="1"/>
  <c r="S304" i="1"/>
  <c r="Q304" i="1" s="1"/>
  <c r="R304" i="1"/>
  <c r="P304" i="1" s="1"/>
  <c r="M304" i="1"/>
  <c r="L304" i="1" s="1"/>
  <c r="S303" i="1"/>
  <c r="R303" i="1"/>
  <c r="P303" i="1" s="1"/>
  <c r="Q303" i="1"/>
  <c r="M303" i="1"/>
  <c r="L303" i="1" s="1"/>
  <c r="AO297" i="1"/>
  <c r="AL297" i="1"/>
  <c r="AU295" i="1"/>
  <c r="BE295" i="1" s="1"/>
  <c r="BG295" i="1" s="1"/>
  <c r="X295" i="1"/>
  <c r="B295" i="1"/>
  <c r="S294" i="1"/>
  <c r="R294" i="1"/>
  <c r="Q294" i="1"/>
  <c r="P294" i="1"/>
  <c r="M294" i="1"/>
  <c r="J294" i="1" s="1"/>
  <c r="L294" i="1"/>
  <c r="S293" i="1"/>
  <c r="Q293" i="1" s="1"/>
  <c r="R293" i="1"/>
  <c r="P293" i="1" s="1"/>
  <c r="M293" i="1"/>
  <c r="J293" i="1" s="1"/>
  <c r="L293" i="1"/>
  <c r="S292" i="1"/>
  <c r="Q292" i="1" s="1"/>
  <c r="R292" i="1"/>
  <c r="P292" i="1"/>
  <c r="M292" i="1"/>
  <c r="L292" i="1"/>
  <c r="J292" i="1"/>
  <c r="AO286" i="1"/>
  <c r="AU284" i="1"/>
  <c r="X284" i="1"/>
  <c r="AL286" i="1" s="1"/>
  <c r="B284" i="1"/>
  <c r="S283" i="1"/>
  <c r="R283" i="1"/>
  <c r="P283" i="1" s="1"/>
  <c r="Q283" i="1"/>
  <c r="M283" i="1"/>
  <c r="J283" i="1" s="1"/>
  <c r="L283" i="1"/>
  <c r="S282" i="1"/>
  <c r="Q282" i="1" s="1"/>
  <c r="R282" i="1"/>
  <c r="P282" i="1" s="1"/>
  <c r="M282" i="1"/>
  <c r="L282" i="1" s="1"/>
  <c r="S281" i="1"/>
  <c r="R281" i="1"/>
  <c r="P281" i="1" s="1"/>
  <c r="Q281" i="1"/>
  <c r="M281" i="1"/>
  <c r="S280" i="1"/>
  <c r="Q280" i="1" s="1"/>
  <c r="R280" i="1"/>
  <c r="P280" i="1" s="1"/>
  <c r="M280" i="1"/>
  <c r="L280" i="1" s="1"/>
  <c r="AO274" i="1"/>
  <c r="BF272" i="1"/>
  <c r="BH272" i="1" s="1"/>
  <c r="BE272" i="1"/>
  <c r="BG272" i="1" s="1"/>
  <c r="AU272" i="1"/>
  <c r="BD272" i="1" s="1"/>
  <c r="X272" i="1"/>
  <c r="AL274" i="1" s="1"/>
  <c r="S271" i="1"/>
  <c r="Q271" i="1" s="1"/>
  <c r="R271" i="1"/>
  <c r="P271" i="1" s="1"/>
  <c r="M271" i="1"/>
  <c r="L271" i="1" s="1"/>
  <c r="S270" i="1"/>
  <c r="Q270" i="1" s="1"/>
  <c r="R270" i="1"/>
  <c r="P270" i="1"/>
  <c r="M270" i="1"/>
  <c r="L270" i="1"/>
  <c r="J270" i="1"/>
  <c r="S269" i="1"/>
  <c r="Q269" i="1" s="1"/>
  <c r="R269" i="1"/>
  <c r="P269" i="1"/>
  <c r="M269" i="1"/>
  <c r="L269" i="1" s="1"/>
  <c r="S268" i="1"/>
  <c r="Q268" i="1" s="1"/>
  <c r="R268" i="1"/>
  <c r="P268" i="1" s="1"/>
  <c r="M268" i="1"/>
  <c r="L268" i="1" s="1"/>
  <c r="S267" i="1"/>
  <c r="Q267" i="1" s="1"/>
  <c r="P267" i="1"/>
  <c r="M267" i="1"/>
  <c r="L267" i="1" s="1"/>
  <c r="J267" i="1"/>
  <c r="AO261" i="1"/>
  <c r="AU259" i="1"/>
  <c r="BB259" i="1" s="1"/>
  <c r="X259" i="1"/>
  <c r="AL261" i="1" s="1"/>
  <c r="B259" i="1"/>
  <c r="S258" i="1"/>
  <c r="Q258" i="1" s="1"/>
  <c r="R258" i="1"/>
  <c r="P258" i="1" s="1"/>
  <c r="M258" i="1"/>
  <c r="L258" i="1" s="1"/>
  <c r="S257" i="1"/>
  <c r="Q257" i="1" s="1"/>
  <c r="R257" i="1"/>
  <c r="P257" i="1" s="1"/>
  <c r="M257" i="1"/>
  <c r="J257" i="1" s="1"/>
  <c r="L257" i="1"/>
  <c r="S256" i="1"/>
  <c r="Q256" i="1" s="1"/>
  <c r="R256" i="1"/>
  <c r="P256" i="1" s="1"/>
  <c r="M256" i="1"/>
  <c r="L256" i="1"/>
  <c r="J256" i="1"/>
  <c r="S255" i="1"/>
  <c r="Q255" i="1" s="1"/>
  <c r="R255" i="1"/>
  <c r="P255" i="1" s="1"/>
  <c r="M255" i="1"/>
  <c r="J255" i="1" s="1"/>
  <c r="S254" i="1"/>
  <c r="Q254" i="1" s="1"/>
  <c r="R254" i="1"/>
  <c r="P254" i="1" s="1"/>
  <c r="M254" i="1"/>
  <c r="J254" i="1" s="1"/>
  <c r="L254" i="1"/>
  <c r="S253" i="1"/>
  <c r="R253" i="1"/>
  <c r="Q253" i="1"/>
  <c r="P253" i="1"/>
  <c r="M253" i="1"/>
  <c r="L253" i="1"/>
  <c r="J253" i="1"/>
  <c r="AO247" i="1"/>
  <c r="AU245" i="1"/>
  <c r="BF245" i="1" s="1"/>
  <c r="BH245" i="1" s="1"/>
  <c r="X245" i="1"/>
  <c r="AL247" i="1" s="1"/>
  <c r="B245" i="1"/>
  <c r="S244" i="1"/>
  <c r="Q244" i="1" s="1"/>
  <c r="R244" i="1"/>
  <c r="P244" i="1" s="1"/>
  <c r="M244" i="1"/>
  <c r="L244" i="1" s="1"/>
  <c r="S243" i="1"/>
  <c r="Q243" i="1" s="1"/>
  <c r="R243" i="1"/>
  <c r="P243" i="1" s="1"/>
  <c r="M243" i="1"/>
  <c r="S242" i="1"/>
  <c r="Q242" i="1" s="1"/>
  <c r="R242" i="1"/>
  <c r="P242" i="1" s="1"/>
  <c r="M242" i="1"/>
  <c r="L242" i="1"/>
  <c r="J242" i="1"/>
  <c r="S241" i="1"/>
  <c r="Q241" i="1" s="1"/>
  <c r="R241" i="1"/>
  <c r="P241" i="1" s="1"/>
  <c r="M241" i="1"/>
  <c r="S240" i="1"/>
  <c r="Q240" i="1" s="1"/>
  <c r="R240" i="1"/>
  <c r="P240" i="1" s="1"/>
  <c r="M240" i="1"/>
  <c r="L240" i="1" s="1"/>
  <c r="S239" i="1"/>
  <c r="Q239" i="1" s="1"/>
  <c r="R239" i="1"/>
  <c r="P239" i="1"/>
  <c r="M239" i="1"/>
  <c r="L239" i="1" s="1"/>
  <c r="J239" i="1"/>
  <c r="AO233" i="1"/>
  <c r="AL233" i="1"/>
  <c r="BG231" i="1"/>
  <c r="AU231" i="1"/>
  <c r="BE231" i="1" s="1"/>
  <c r="X231" i="1"/>
  <c r="B231" i="1"/>
  <c r="S230" i="1"/>
  <c r="Q230" i="1" s="1"/>
  <c r="R230" i="1"/>
  <c r="P230" i="1"/>
  <c r="M230" i="1"/>
  <c r="J230" i="1" s="1"/>
  <c r="L230" i="1"/>
  <c r="S229" i="1"/>
  <c r="Q229" i="1" s="1"/>
  <c r="R229" i="1"/>
  <c r="P229" i="1"/>
  <c r="M229" i="1"/>
  <c r="J229" i="1" s="1"/>
  <c r="L229" i="1"/>
  <c r="S228" i="1"/>
  <c r="R228" i="1"/>
  <c r="P228" i="1" s="1"/>
  <c r="Q228" i="1"/>
  <c r="M228" i="1"/>
  <c r="J228" i="1" s="1"/>
  <c r="L228" i="1"/>
  <c r="S227" i="1"/>
  <c r="Q227" i="1" s="1"/>
  <c r="R227" i="1"/>
  <c r="P227" i="1" s="1"/>
  <c r="M227" i="1"/>
  <c r="S226" i="1"/>
  <c r="R226" i="1"/>
  <c r="Q226" i="1"/>
  <c r="P226" i="1"/>
  <c r="M226" i="1"/>
  <c r="S225" i="1"/>
  <c r="Q225" i="1" s="1"/>
  <c r="R225" i="1"/>
  <c r="P225" i="1" s="1"/>
  <c r="M225" i="1"/>
  <c r="L225" i="1" s="1"/>
  <c r="S224" i="1"/>
  <c r="Q224" i="1" s="1"/>
  <c r="R224" i="1"/>
  <c r="P224" i="1" s="1"/>
  <c r="M224" i="1"/>
  <c r="J224" i="1" s="1"/>
  <c r="L224" i="1"/>
  <c r="S223" i="1"/>
  <c r="Q223" i="1" s="1"/>
  <c r="R223" i="1"/>
  <c r="P223" i="1" s="1"/>
  <c r="M223" i="1"/>
  <c r="L223" i="1"/>
  <c r="J223" i="1"/>
  <c r="AO217" i="1"/>
  <c r="BH215" i="1"/>
  <c r="BF215" i="1"/>
  <c r="BD215" i="1"/>
  <c r="BB215" i="1"/>
  <c r="AU215" i="1"/>
  <c r="BE215" i="1" s="1"/>
  <c r="BG215" i="1" s="1"/>
  <c r="BI215" i="1" s="1"/>
  <c r="X215" i="1"/>
  <c r="AL217" i="1" s="1"/>
  <c r="B215" i="1"/>
  <c r="S214" i="1"/>
  <c r="R214" i="1"/>
  <c r="P214" i="1" s="1"/>
  <c r="Q214" i="1"/>
  <c r="M214" i="1"/>
  <c r="L214" i="1" s="1"/>
  <c r="J214" i="1"/>
  <c r="S213" i="1"/>
  <c r="Q213" i="1" s="1"/>
  <c r="R213" i="1"/>
  <c r="P213" i="1"/>
  <c r="M213" i="1"/>
  <c r="L213" i="1" s="1"/>
  <c r="S212" i="1"/>
  <c r="R212" i="1"/>
  <c r="P212" i="1" s="1"/>
  <c r="Q212" i="1"/>
  <c r="M212" i="1"/>
  <c r="S211" i="1"/>
  <c r="Q211" i="1" s="1"/>
  <c r="R211" i="1"/>
  <c r="P211" i="1" s="1"/>
  <c r="M211" i="1"/>
  <c r="L211" i="1"/>
  <c r="J211" i="1"/>
  <c r="S210" i="1"/>
  <c r="R210" i="1"/>
  <c r="Q210" i="1"/>
  <c r="P210" i="1"/>
  <c r="M210" i="1"/>
  <c r="L210" i="1" s="1"/>
  <c r="S209" i="1"/>
  <c r="R209" i="1"/>
  <c r="P209" i="1" s="1"/>
  <c r="Q209" i="1"/>
  <c r="M209" i="1"/>
  <c r="S208" i="1"/>
  <c r="R208" i="1"/>
  <c r="Q208" i="1"/>
  <c r="P208" i="1"/>
  <c r="M208" i="1"/>
  <c r="S207" i="1"/>
  <c r="Q207" i="1" s="1"/>
  <c r="R207" i="1"/>
  <c r="P207" i="1" s="1"/>
  <c r="M207" i="1"/>
  <c r="L207" i="1" s="1"/>
  <c r="S206" i="1"/>
  <c r="Q206" i="1" s="1"/>
  <c r="R206" i="1"/>
  <c r="P206" i="1" s="1"/>
  <c r="M206" i="1"/>
  <c r="L206" i="1"/>
  <c r="J206" i="1"/>
  <c r="AO200" i="1"/>
  <c r="AU198" i="1"/>
  <c r="BD198" i="1" s="1"/>
  <c r="X198" i="1"/>
  <c r="AL200" i="1" s="1"/>
  <c r="B198" i="1"/>
  <c r="S197" i="1"/>
  <c r="R197" i="1"/>
  <c r="Q197" i="1"/>
  <c r="P197" i="1"/>
  <c r="M197" i="1"/>
  <c r="S196" i="1"/>
  <c r="Q196" i="1" s="1"/>
  <c r="R196" i="1"/>
  <c r="P196" i="1" s="1"/>
  <c r="M196" i="1"/>
  <c r="L196" i="1"/>
  <c r="J196" i="1"/>
  <c r="S195" i="1"/>
  <c r="Q195" i="1" s="1"/>
  <c r="R195" i="1"/>
  <c r="P195" i="1" s="1"/>
  <c r="M195" i="1"/>
  <c r="L195" i="1" s="1"/>
  <c r="J195" i="1"/>
  <c r="S194" i="1"/>
  <c r="Q194" i="1" s="1"/>
  <c r="R194" i="1"/>
  <c r="P194" i="1"/>
  <c r="M194" i="1"/>
  <c r="S193" i="1"/>
  <c r="R193" i="1"/>
  <c r="Q193" i="1"/>
  <c r="P193" i="1"/>
  <c r="M193" i="1"/>
  <c r="J193" i="1" s="1"/>
  <c r="S192" i="1"/>
  <c r="Q192" i="1" s="1"/>
  <c r="R192" i="1"/>
  <c r="P192" i="1" s="1"/>
  <c r="M192" i="1"/>
  <c r="L192" i="1" s="1"/>
  <c r="J192" i="1"/>
  <c r="S191" i="1"/>
  <c r="R191" i="1"/>
  <c r="P191" i="1" s="1"/>
  <c r="Q191" i="1"/>
  <c r="M191" i="1"/>
  <c r="L191" i="1"/>
  <c r="J191" i="1"/>
  <c r="S190" i="1"/>
  <c r="Q190" i="1" s="1"/>
  <c r="R190" i="1"/>
  <c r="P190" i="1" s="1"/>
  <c r="M190" i="1"/>
  <c r="L190" i="1" s="1"/>
  <c r="S189" i="1"/>
  <c r="Q189" i="1" s="1"/>
  <c r="R189" i="1"/>
  <c r="P189" i="1" s="1"/>
  <c r="M189" i="1"/>
  <c r="J189" i="1" s="1"/>
  <c r="S188" i="1"/>
  <c r="R188" i="1"/>
  <c r="P188" i="1" s="1"/>
  <c r="Q188" i="1"/>
  <c r="M188" i="1"/>
  <c r="L188" i="1"/>
  <c r="J188" i="1"/>
  <c r="AO182" i="1"/>
  <c r="AU180" i="1"/>
  <c r="BB180" i="1" s="1"/>
  <c r="X180" i="1"/>
  <c r="AL182" i="1" s="1"/>
  <c r="B180" i="1"/>
  <c r="S179" i="1"/>
  <c r="Q179" i="1" s="1"/>
  <c r="R179" i="1"/>
  <c r="P179" i="1" s="1"/>
  <c r="M179" i="1"/>
  <c r="L179" i="1" s="1"/>
  <c r="J179" i="1"/>
  <c r="S178" i="1"/>
  <c r="Q178" i="1" s="1"/>
  <c r="R178" i="1"/>
  <c r="P178" i="1"/>
  <c r="M178" i="1"/>
  <c r="J178" i="1" s="1"/>
  <c r="L178" i="1"/>
  <c r="S177" i="1"/>
  <c r="R177" i="1"/>
  <c r="Q177" i="1"/>
  <c r="P177" i="1"/>
  <c r="M177" i="1"/>
  <c r="L177" i="1" s="1"/>
  <c r="S176" i="1"/>
  <c r="Q176" i="1" s="1"/>
  <c r="R176" i="1"/>
  <c r="P176" i="1" s="1"/>
  <c r="M176" i="1"/>
  <c r="L176" i="1" s="1"/>
  <c r="S175" i="1"/>
  <c r="Q175" i="1" s="1"/>
  <c r="R175" i="1"/>
  <c r="P175" i="1"/>
  <c r="M175" i="1"/>
  <c r="J175" i="1" s="1"/>
  <c r="L175" i="1"/>
  <c r="S174" i="1"/>
  <c r="Q174" i="1" s="1"/>
  <c r="R174" i="1"/>
  <c r="P174" i="1" s="1"/>
  <c r="M174" i="1"/>
  <c r="L174" i="1"/>
  <c r="J174" i="1"/>
  <c r="S173" i="1"/>
  <c r="Q173" i="1" s="1"/>
  <c r="R173" i="1"/>
  <c r="P173" i="1" s="1"/>
  <c r="M173" i="1"/>
  <c r="L173" i="1" s="1"/>
  <c r="S172" i="1"/>
  <c r="Q172" i="1" s="1"/>
  <c r="R172" i="1"/>
  <c r="P172" i="1" s="1"/>
  <c r="M172" i="1"/>
  <c r="L172" i="1" s="1"/>
  <c r="J172" i="1"/>
  <c r="S171" i="1"/>
  <c r="Q171" i="1" s="1"/>
  <c r="R171" i="1"/>
  <c r="P171" i="1"/>
  <c r="M171" i="1"/>
  <c r="J171" i="1" s="1"/>
  <c r="L171" i="1"/>
  <c r="S170" i="1"/>
  <c r="Q170" i="1" s="1"/>
  <c r="R170" i="1"/>
  <c r="P170" i="1" s="1"/>
  <c r="M170" i="1"/>
  <c r="J170" i="1" s="1"/>
  <c r="L170" i="1"/>
  <c r="S169" i="1"/>
  <c r="R169" i="1"/>
  <c r="Q169" i="1"/>
  <c r="P169" i="1"/>
  <c r="M169" i="1"/>
  <c r="L169" i="1"/>
  <c r="J169" i="1"/>
  <c r="AO163" i="1"/>
  <c r="AL163" i="1"/>
  <c r="BF161" i="1"/>
  <c r="BH161" i="1" s="1"/>
  <c r="BB161" i="1"/>
  <c r="AU161" i="1"/>
  <c r="X161" i="1"/>
  <c r="B161" i="1"/>
  <c r="S160" i="1"/>
  <c r="Q160" i="1" s="1"/>
  <c r="R160" i="1"/>
  <c r="P160" i="1" s="1"/>
  <c r="M160" i="1"/>
  <c r="L160" i="1" s="1"/>
  <c r="J160" i="1"/>
  <c r="S159" i="1"/>
  <c r="Q159" i="1" s="1"/>
  <c r="R159" i="1"/>
  <c r="P159" i="1" s="1"/>
  <c r="M159" i="1"/>
  <c r="L159" i="1"/>
  <c r="J159" i="1"/>
  <c r="S158" i="1"/>
  <c r="R158" i="1"/>
  <c r="P158" i="1" s="1"/>
  <c r="Q158" i="1"/>
  <c r="M158" i="1"/>
  <c r="L158" i="1"/>
  <c r="J158" i="1"/>
  <c r="S157" i="1"/>
  <c r="Q157" i="1" s="1"/>
  <c r="R157" i="1"/>
  <c r="P157" i="1" s="1"/>
  <c r="M157" i="1"/>
  <c r="J157" i="1" s="1"/>
  <c r="L157" i="1"/>
  <c r="S156" i="1"/>
  <c r="Q156" i="1" s="1"/>
  <c r="R156" i="1"/>
  <c r="P156" i="1" s="1"/>
  <c r="M156" i="1"/>
  <c r="L156" i="1"/>
  <c r="J156" i="1"/>
  <c r="S155" i="1"/>
  <c r="Q155" i="1" s="1"/>
  <c r="R155" i="1"/>
  <c r="P155" i="1" s="1"/>
  <c r="M155" i="1"/>
  <c r="L155" i="1"/>
  <c r="J155" i="1"/>
  <c r="S154" i="1"/>
  <c r="R154" i="1"/>
  <c r="P154" i="1" s="1"/>
  <c r="Q154" i="1"/>
  <c r="M154" i="1"/>
  <c r="L154" i="1" s="1"/>
  <c r="J154" i="1"/>
  <c r="S153" i="1"/>
  <c r="Q153" i="1" s="1"/>
  <c r="R153" i="1"/>
  <c r="P153" i="1"/>
  <c r="M153" i="1"/>
  <c r="L153" i="1" s="1"/>
  <c r="S152" i="1"/>
  <c r="R152" i="1"/>
  <c r="P152" i="1" s="1"/>
  <c r="Q152" i="1"/>
  <c r="M152" i="1"/>
  <c r="J152" i="1" s="1"/>
  <c r="S151" i="1"/>
  <c r="Q151" i="1" s="1"/>
  <c r="R151" i="1"/>
  <c r="P151" i="1"/>
  <c r="M151" i="1"/>
  <c r="L151" i="1"/>
  <c r="J151" i="1"/>
  <c r="S150" i="1"/>
  <c r="R150" i="1"/>
  <c r="Q150" i="1"/>
  <c r="P150" i="1"/>
  <c r="M150" i="1"/>
  <c r="J150" i="1" s="1"/>
  <c r="L150" i="1"/>
  <c r="S149" i="1"/>
  <c r="Q149" i="1" s="1"/>
  <c r="R149" i="1"/>
  <c r="P149" i="1"/>
  <c r="M149" i="1"/>
  <c r="L149" i="1" s="1"/>
  <c r="AO143" i="1"/>
  <c r="BE141" i="1"/>
  <c r="BG141" i="1" s="1"/>
  <c r="AU141" i="1"/>
  <c r="BF141" i="1" s="1"/>
  <c r="BH141" i="1" s="1"/>
  <c r="X141" i="1"/>
  <c r="AL143" i="1" s="1"/>
  <c r="B141" i="1"/>
  <c r="S140" i="1"/>
  <c r="Q140" i="1" s="1"/>
  <c r="R140" i="1"/>
  <c r="P140" i="1"/>
  <c r="M140" i="1"/>
  <c r="L140" i="1"/>
  <c r="J140" i="1"/>
  <c r="S139" i="1"/>
  <c r="Q139" i="1" s="1"/>
  <c r="R139" i="1"/>
  <c r="P139" i="1" s="1"/>
  <c r="M139" i="1"/>
  <c r="L139" i="1" s="1"/>
  <c r="J139" i="1"/>
  <c r="S138" i="1"/>
  <c r="Q138" i="1" s="1"/>
  <c r="R138" i="1"/>
  <c r="P138" i="1" s="1"/>
  <c r="M138" i="1"/>
  <c r="J138" i="1" s="1"/>
  <c r="L138" i="1"/>
  <c r="S137" i="1"/>
  <c r="Q137" i="1" s="1"/>
  <c r="R137" i="1"/>
  <c r="P137" i="1" s="1"/>
  <c r="M137" i="1"/>
  <c r="L137" i="1"/>
  <c r="J137" i="1"/>
  <c r="S136" i="1"/>
  <c r="Q136" i="1" s="1"/>
  <c r="R136" i="1"/>
  <c r="P136" i="1"/>
  <c r="M136" i="1"/>
  <c r="L136" i="1" s="1"/>
  <c r="S135" i="1"/>
  <c r="Q135" i="1" s="1"/>
  <c r="R135" i="1"/>
  <c r="P135" i="1" s="1"/>
  <c r="M135" i="1"/>
  <c r="L135" i="1"/>
  <c r="J135" i="1"/>
  <c r="S134" i="1"/>
  <c r="Q134" i="1" s="1"/>
  <c r="R134" i="1"/>
  <c r="P134" i="1"/>
  <c r="M134" i="1"/>
  <c r="L134" i="1"/>
  <c r="J134" i="1"/>
  <c r="S133" i="1"/>
  <c r="Q133" i="1" s="1"/>
  <c r="R133" i="1"/>
  <c r="P133" i="1" s="1"/>
  <c r="M133" i="1"/>
  <c r="L133" i="1" s="1"/>
  <c r="S132" i="1"/>
  <c r="R132" i="1"/>
  <c r="P132" i="1" s="1"/>
  <c r="Q132" i="1"/>
  <c r="M132" i="1"/>
  <c r="L132" i="1"/>
  <c r="J132" i="1"/>
  <c r="S131" i="1"/>
  <c r="R131" i="1"/>
  <c r="Q131" i="1"/>
  <c r="P131" i="1"/>
  <c r="M131" i="1"/>
  <c r="L131" i="1" s="1"/>
  <c r="S130" i="1"/>
  <c r="Q130" i="1" s="1"/>
  <c r="R130" i="1"/>
  <c r="P130" i="1" s="1"/>
  <c r="M130" i="1"/>
  <c r="J130" i="1" s="1"/>
  <c r="S129" i="1"/>
  <c r="Q129" i="1" s="1"/>
  <c r="R129" i="1"/>
  <c r="P129" i="1" s="1"/>
  <c r="M129" i="1"/>
  <c r="L129" i="1" s="1"/>
  <c r="S128" i="1"/>
  <c r="Q128" i="1" s="1"/>
  <c r="R128" i="1"/>
  <c r="P128" i="1" s="1"/>
  <c r="M128" i="1"/>
  <c r="L128" i="1"/>
  <c r="J128" i="1"/>
  <c r="AO122" i="1"/>
  <c r="AU120" i="1"/>
  <c r="BF120" i="1" s="1"/>
  <c r="BH120" i="1" s="1"/>
  <c r="X120" i="1"/>
  <c r="AL122" i="1" s="1"/>
  <c r="B120" i="1"/>
  <c r="S119" i="1"/>
  <c r="Q119" i="1" s="1"/>
  <c r="R119" i="1"/>
  <c r="P119" i="1"/>
  <c r="M119" i="1"/>
  <c r="L119" i="1" s="1"/>
  <c r="S118" i="1"/>
  <c r="Q118" i="1" s="1"/>
  <c r="R118" i="1"/>
  <c r="P118" i="1" s="1"/>
  <c r="M118" i="1"/>
  <c r="L118" i="1" s="1"/>
  <c r="J118" i="1"/>
  <c r="S117" i="1"/>
  <c r="Q117" i="1" s="1"/>
  <c r="R117" i="1"/>
  <c r="P117" i="1"/>
  <c r="M117" i="1"/>
  <c r="L117" i="1"/>
  <c r="J117" i="1"/>
  <c r="S116" i="1"/>
  <c r="Q116" i="1" s="1"/>
  <c r="R116" i="1"/>
  <c r="P116" i="1" s="1"/>
  <c r="M116" i="1"/>
  <c r="L116" i="1" s="1"/>
  <c r="S115" i="1"/>
  <c r="Q115" i="1" s="1"/>
  <c r="R115" i="1"/>
  <c r="P115" i="1" s="1"/>
  <c r="M115" i="1"/>
  <c r="S114" i="1"/>
  <c r="Q114" i="1" s="1"/>
  <c r="R114" i="1"/>
  <c r="P114" i="1" s="1"/>
  <c r="M114" i="1"/>
  <c r="J114" i="1" s="1"/>
  <c r="S113" i="1"/>
  <c r="R113" i="1"/>
  <c r="Q113" i="1"/>
  <c r="P113" i="1"/>
  <c r="M113" i="1"/>
  <c r="J113" i="1" s="1"/>
  <c r="L113" i="1"/>
  <c r="S112" i="1"/>
  <c r="R112" i="1"/>
  <c r="P112" i="1" s="1"/>
  <c r="Q112" i="1"/>
  <c r="M112" i="1"/>
  <c r="L112" i="1"/>
  <c r="J112" i="1"/>
  <c r="S111" i="1"/>
  <c r="Q111" i="1" s="1"/>
  <c r="R111" i="1"/>
  <c r="P111" i="1"/>
  <c r="M111" i="1"/>
  <c r="L111" i="1" s="1"/>
  <c r="J111" i="1"/>
  <c r="S110" i="1"/>
  <c r="Q110" i="1" s="1"/>
  <c r="R110" i="1"/>
  <c r="P110" i="1" s="1"/>
  <c r="M110" i="1"/>
  <c r="J110" i="1" s="1"/>
  <c r="S109" i="1"/>
  <c r="R109" i="1"/>
  <c r="P109" i="1" s="1"/>
  <c r="Q109" i="1"/>
  <c r="M109" i="1"/>
  <c r="L109" i="1"/>
  <c r="J109" i="1"/>
  <c r="S108" i="1"/>
  <c r="R108" i="1"/>
  <c r="P108" i="1" s="1"/>
  <c r="Q108" i="1"/>
  <c r="M108" i="1"/>
  <c r="L108" i="1" s="1"/>
  <c r="S107" i="1"/>
  <c r="Q107" i="1" s="1"/>
  <c r="R107" i="1"/>
  <c r="P107" i="1" s="1"/>
  <c r="M107" i="1"/>
  <c r="J107" i="1" s="1"/>
  <c r="L107" i="1"/>
  <c r="S106" i="1"/>
  <c r="Q106" i="1" s="1"/>
  <c r="R106" i="1"/>
  <c r="P106" i="1"/>
  <c r="M106" i="1"/>
  <c r="L106" i="1" s="1"/>
  <c r="AO100" i="1"/>
  <c r="AU98" i="1"/>
  <c r="BB98" i="1" s="1"/>
  <c r="X98" i="1"/>
  <c r="AL100" i="1" s="1"/>
  <c r="B98" i="1"/>
  <c r="S97" i="1"/>
  <c r="R97" i="1"/>
  <c r="P97" i="1" s="1"/>
  <c r="Q97" i="1"/>
  <c r="M97" i="1"/>
  <c r="L97" i="1" s="1"/>
  <c r="J97" i="1"/>
  <c r="S96" i="1"/>
  <c r="Q96" i="1" s="1"/>
  <c r="R96" i="1"/>
  <c r="P96" i="1" s="1"/>
  <c r="M96" i="1"/>
  <c r="J96" i="1" s="1"/>
  <c r="S95" i="1"/>
  <c r="R95" i="1"/>
  <c r="P95" i="1" s="1"/>
  <c r="Q95" i="1"/>
  <c r="M95" i="1"/>
  <c r="L95" i="1" s="1"/>
  <c r="J95" i="1"/>
  <c r="S94" i="1"/>
  <c r="R94" i="1"/>
  <c r="Q94" i="1"/>
  <c r="P94" i="1"/>
  <c r="M94" i="1"/>
  <c r="S93" i="1"/>
  <c r="Q93" i="1" s="1"/>
  <c r="R93" i="1"/>
  <c r="P93" i="1" s="1"/>
  <c r="M93" i="1"/>
  <c r="L93" i="1" s="1"/>
  <c r="S92" i="1"/>
  <c r="Q92" i="1" s="1"/>
  <c r="R92" i="1"/>
  <c r="P92" i="1"/>
  <c r="M92" i="1"/>
  <c r="J92" i="1" s="1"/>
  <c r="L92" i="1"/>
  <c r="S91" i="1"/>
  <c r="R91" i="1"/>
  <c r="P91" i="1" s="1"/>
  <c r="Q91" i="1"/>
  <c r="M91" i="1"/>
  <c r="L91" i="1"/>
  <c r="J91" i="1"/>
  <c r="S90" i="1"/>
  <c r="Q90" i="1" s="1"/>
  <c r="R90" i="1"/>
  <c r="P90" i="1" s="1"/>
  <c r="M90" i="1"/>
  <c r="L90" i="1"/>
  <c r="J90" i="1"/>
  <c r="S89" i="1"/>
  <c r="Q89" i="1" s="1"/>
  <c r="R89" i="1"/>
  <c r="P89" i="1"/>
  <c r="M89" i="1"/>
  <c r="J89" i="1" s="1"/>
  <c r="S88" i="1"/>
  <c r="R88" i="1"/>
  <c r="Q88" i="1"/>
  <c r="P88" i="1"/>
  <c r="M88" i="1"/>
  <c r="J88" i="1" s="1"/>
  <c r="L88" i="1"/>
  <c r="S87" i="1"/>
  <c r="Q87" i="1" s="1"/>
  <c r="R87" i="1"/>
  <c r="P87" i="1" s="1"/>
  <c r="M87" i="1"/>
  <c r="L87" i="1" s="1"/>
  <c r="S86" i="1"/>
  <c r="Q86" i="1" s="1"/>
  <c r="R86" i="1"/>
  <c r="P86" i="1" s="1"/>
  <c r="M86" i="1"/>
  <c r="S85" i="1"/>
  <c r="R85" i="1"/>
  <c r="P85" i="1" s="1"/>
  <c r="Q85" i="1"/>
  <c r="M85" i="1"/>
  <c r="L85" i="1" s="1"/>
  <c r="S84" i="1"/>
  <c r="Q84" i="1" s="1"/>
  <c r="R84" i="1"/>
  <c r="P84" i="1"/>
  <c r="M84" i="1"/>
  <c r="J84" i="1" s="1"/>
  <c r="L84" i="1"/>
  <c r="S83" i="1"/>
  <c r="Q83" i="1" s="1"/>
  <c r="R83" i="1"/>
  <c r="P83" i="1" s="1"/>
  <c r="M83" i="1"/>
  <c r="L83" i="1" s="1"/>
  <c r="AO77" i="1"/>
  <c r="AU75" i="1"/>
  <c r="X75" i="1"/>
  <c r="AL77" i="1" s="1"/>
  <c r="B75" i="1"/>
  <c r="S74" i="1"/>
  <c r="Q74" i="1" s="1"/>
  <c r="R74" i="1"/>
  <c r="P74" i="1" s="1"/>
  <c r="M74" i="1"/>
  <c r="L74" i="1" s="1"/>
  <c r="S73" i="1"/>
  <c r="Q73" i="1" s="1"/>
  <c r="R73" i="1"/>
  <c r="P73" i="1" s="1"/>
  <c r="M73" i="1"/>
  <c r="J73" i="1" s="1"/>
  <c r="S72" i="1"/>
  <c r="Q72" i="1" s="1"/>
  <c r="R72" i="1"/>
  <c r="P72" i="1" s="1"/>
  <c r="M72" i="1"/>
  <c r="L72" i="1" s="1"/>
  <c r="S71" i="1"/>
  <c r="R71" i="1"/>
  <c r="P71" i="1" s="1"/>
  <c r="Q71" i="1"/>
  <c r="M71" i="1"/>
  <c r="J71" i="1" s="1"/>
  <c r="L71" i="1"/>
  <c r="S70" i="1"/>
  <c r="R70" i="1"/>
  <c r="P70" i="1" s="1"/>
  <c r="Q70" i="1"/>
  <c r="M70" i="1"/>
  <c r="S69" i="1"/>
  <c r="Q69" i="1" s="1"/>
  <c r="R69" i="1"/>
  <c r="P69" i="1" s="1"/>
  <c r="M69" i="1"/>
  <c r="J69" i="1" s="1"/>
  <c r="L69" i="1"/>
  <c r="S68" i="1"/>
  <c r="Q68" i="1" s="1"/>
  <c r="R68" i="1"/>
  <c r="P68" i="1" s="1"/>
  <c r="M68" i="1"/>
  <c r="J68" i="1" s="1"/>
  <c r="L68" i="1"/>
  <c r="S67" i="1"/>
  <c r="Q67" i="1" s="1"/>
  <c r="R67" i="1"/>
  <c r="P67" i="1" s="1"/>
  <c r="M67" i="1"/>
  <c r="L67" i="1"/>
  <c r="J67" i="1"/>
  <c r="S66" i="1"/>
  <c r="Q66" i="1" s="1"/>
  <c r="R66" i="1"/>
  <c r="P66" i="1" s="1"/>
  <c r="M66" i="1"/>
  <c r="S65" i="1"/>
  <c r="Q65" i="1" s="1"/>
  <c r="R65" i="1"/>
  <c r="P65" i="1" s="1"/>
  <c r="M65" i="1"/>
  <c r="J65" i="1" s="1"/>
  <c r="S64" i="1"/>
  <c r="R64" i="1"/>
  <c r="P64" i="1" s="1"/>
  <c r="Q64" i="1"/>
  <c r="M64" i="1"/>
  <c r="S63" i="1"/>
  <c r="Q63" i="1" s="1"/>
  <c r="R63" i="1"/>
  <c r="P63" i="1" s="1"/>
  <c r="M63" i="1"/>
  <c r="S62" i="1"/>
  <c r="R62" i="1"/>
  <c r="Q62" i="1"/>
  <c r="P62" i="1"/>
  <c r="M62" i="1"/>
  <c r="L62" i="1" s="1"/>
  <c r="S61" i="1"/>
  <c r="Q61" i="1" s="1"/>
  <c r="R61" i="1"/>
  <c r="P61" i="1" s="1"/>
  <c r="M61" i="1"/>
  <c r="J61" i="1" s="1"/>
  <c r="L61" i="1"/>
  <c r="S60" i="1"/>
  <c r="Q60" i="1" s="1"/>
  <c r="R60" i="1"/>
  <c r="P60" i="1"/>
  <c r="M60" i="1"/>
  <c r="L60" i="1" s="1"/>
  <c r="S59" i="1"/>
  <c r="R59" i="1"/>
  <c r="P59" i="1" s="1"/>
  <c r="Q59" i="1"/>
  <c r="M59" i="1"/>
  <c r="L59" i="1"/>
  <c r="J59" i="1"/>
  <c r="AO53" i="1"/>
  <c r="AU51" i="1"/>
  <c r="BE51" i="1" s="1"/>
  <c r="BG51" i="1" s="1"/>
  <c r="X51" i="1"/>
  <c r="AL53" i="1" s="1"/>
  <c r="B51" i="1"/>
  <c r="S50" i="1"/>
  <c r="R50" i="1"/>
  <c r="P50" i="1" s="1"/>
  <c r="Q50" i="1"/>
  <c r="M50" i="1"/>
  <c r="J50" i="1" s="1"/>
  <c r="L50" i="1"/>
  <c r="S49" i="1"/>
  <c r="Q49" i="1" s="1"/>
  <c r="R49" i="1"/>
  <c r="P49" i="1" s="1"/>
  <c r="M49" i="1"/>
  <c r="S48" i="1"/>
  <c r="Q48" i="1" s="1"/>
  <c r="R48" i="1"/>
  <c r="P48" i="1"/>
  <c r="M48" i="1"/>
  <c r="L48" i="1"/>
  <c r="J48" i="1"/>
  <c r="S47" i="1"/>
  <c r="R47" i="1"/>
  <c r="Q47" i="1"/>
  <c r="P47" i="1"/>
  <c r="M47" i="1"/>
  <c r="S46" i="1"/>
  <c r="Q46" i="1" s="1"/>
  <c r="R46" i="1"/>
  <c r="P46" i="1" s="1"/>
  <c r="M46" i="1"/>
  <c r="J46" i="1" s="1"/>
  <c r="L46" i="1"/>
  <c r="S45" i="1"/>
  <c r="Q45" i="1" s="1"/>
  <c r="R45" i="1"/>
  <c r="P45" i="1" s="1"/>
  <c r="M45" i="1"/>
  <c r="L45" i="1" s="1"/>
  <c r="S44" i="1"/>
  <c r="R44" i="1"/>
  <c r="Q44" i="1"/>
  <c r="P44" i="1"/>
  <c r="M44" i="1"/>
  <c r="L44" i="1" s="1"/>
  <c r="J44" i="1"/>
  <c r="S43" i="1"/>
  <c r="Q43" i="1" s="1"/>
  <c r="R43" i="1"/>
  <c r="P43" i="1" s="1"/>
  <c r="M43" i="1"/>
  <c r="J43" i="1" s="1"/>
  <c r="S42" i="1"/>
  <c r="Q42" i="1" s="1"/>
  <c r="R42" i="1"/>
  <c r="P42" i="1" s="1"/>
  <c r="M42" i="1"/>
  <c r="J42" i="1" s="1"/>
  <c r="S41" i="1"/>
  <c r="R41" i="1"/>
  <c r="P41" i="1" s="1"/>
  <c r="Q41" i="1"/>
  <c r="M41" i="1"/>
  <c r="L41" i="1"/>
  <c r="J41" i="1"/>
  <c r="S40" i="1"/>
  <c r="Q40" i="1" s="1"/>
  <c r="R40" i="1"/>
  <c r="P40" i="1" s="1"/>
  <c r="M40" i="1"/>
  <c r="L40" i="1"/>
  <c r="J40" i="1"/>
  <c r="AM39" i="1"/>
  <c r="S39" i="1"/>
  <c r="Q39" i="1" s="1"/>
  <c r="R39" i="1"/>
  <c r="P39" i="1" s="1"/>
  <c r="M39" i="1"/>
  <c r="L39" i="1" s="1"/>
  <c r="S38" i="1"/>
  <c r="Q38" i="1" s="1"/>
  <c r="R38" i="1"/>
  <c r="P38" i="1" s="1"/>
  <c r="M38" i="1"/>
  <c r="L38" i="1" s="1"/>
  <c r="J38" i="1"/>
  <c r="S37" i="1"/>
  <c r="Q37" i="1" s="1"/>
  <c r="R37" i="1"/>
  <c r="P37" i="1" s="1"/>
  <c r="M37" i="1"/>
  <c r="L37" i="1" s="1"/>
  <c r="S36" i="1"/>
  <c r="R36" i="1"/>
  <c r="Q36" i="1"/>
  <c r="P36" i="1"/>
  <c r="M36" i="1"/>
  <c r="L36" i="1" s="1"/>
  <c r="J36" i="1"/>
  <c r="S35" i="1"/>
  <c r="Q35" i="1" s="1"/>
  <c r="R35" i="1"/>
  <c r="P35" i="1" s="1"/>
  <c r="M35" i="1"/>
  <c r="J35" i="1" s="1"/>
  <c r="S34" i="1"/>
  <c r="Q34" i="1" s="1"/>
  <c r="R34" i="1"/>
  <c r="P34" i="1"/>
  <c r="M34" i="1"/>
  <c r="L34" i="1" s="1"/>
  <c r="J34" i="1"/>
  <c r="AO28" i="1"/>
  <c r="AU26" i="1"/>
  <c r="BF26" i="1" s="1"/>
  <c r="BH26" i="1" s="1"/>
  <c r="X26" i="1"/>
  <c r="AL28" i="1" s="1"/>
  <c r="B26" i="1"/>
  <c r="AM25" i="1"/>
  <c r="S25" i="1"/>
  <c r="Q25" i="1" s="1"/>
  <c r="R25" i="1"/>
  <c r="P25" i="1" s="1"/>
  <c r="M25" i="1"/>
  <c r="J25" i="1" s="1"/>
  <c r="L25" i="1"/>
  <c r="S24" i="1"/>
  <c r="Q24" i="1" s="1"/>
  <c r="R24" i="1"/>
  <c r="P24" i="1"/>
  <c r="M24" i="1"/>
  <c r="L24" i="1" s="1"/>
  <c r="J24" i="1"/>
  <c r="S23" i="1"/>
  <c r="R23" i="1"/>
  <c r="P23" i="1" s="1"/>
  <c r="Q23" i="1"/>
  <c r="M23" i="1"/>
  <c r="L23" i="1" s="1"/>
  <c r="J23" i="1"/>
  <c r="AM22" i="1"/>
  <c r="S22" i="1"/>
  <c r="Q22" i="1" s="1"/>
  <c r="R22" i="1"/>
  <c r="P22" i="1"/>
  <c r="M22" i="1"/>
  <c r="L22" i="1" s="1"/>
  <c r="J22" i="1"/>
  <c r="S21" i="1"/>
  <c r="R21" i="1"/>
  <c r="Q21" i="1"/>
  <c r="P21" i="1"/>
  <c r="O21" i="1"/>
  <c r="N21" i="1"/>
  <c r="M21" i="1"/>
  <c r="L21" i="1" s="1"/>
  <c r="J21" i="1"/>
  <c r="H21" i="1"/>
  <c r="I21" i="1" s="1"/>
  <c r="AE21" i="1" s="1"/>
  <c r="S20" i="1"/>
  <c r="Q20" i="1" s="1"/>
  <c r="R20" i="1"/>
  <c r="P20" i="1"/>
  <c r="M20" i="1"/>
  <c r="J20" i="1" s="1"/>
  <c r="S19" i="1"/>
  <c r="Q19" i="1" s="1"/>
  <c r="R19" i="1"/>
  <c r="P19" i="1"/>
  <c r="O19" i="1"/>
  <c r="M19" i="1"/>
  <c r="L19" i="1"/>
  <c r="J19" i="1"/>
  <c r="AM18" i="1"/>
  <c r="S18" i="1"/>
  <c r="Q18" i="1" s="1"/>
  <c r="R18" i="1"/>
  <c r="P18" i="1" s="1"/>
  <c r="M18" i="1"/>
  <c r="L18" i="1" s="1"/>
  <c r="S17" i="1"/>
  <c r="R17" i="1"/>
  <c r="Q17" i="1"/>
  <c r="P17" i="1"/>
  <c r="O17" i="1"/>
  <c r="N17" i="1" s="1"/>
  <c r="H17" i="1" s="1"/>
  <c r="I17" i="1" s="1"/>
  <c r="M17" i="1"/>
  <c r="L17" i="1"/>
  <c r="J17" i="1"/>
  <c r="S16" i="1"/>
  <c r="Q16" i="1" s="1"/>
  <c r="R16" i="1"/>
  <c r="P16" i="1" s="1"/>
  <c r="O16" i="1"/>
  <c r="M16" i="1"/>
  <c r="L16" i="1" s="1"/>
  <c r="S15" i="1"/>
  <c r="Q15" i="1" s="1"/>
  <c r="R15" i="1"/>
  <c r="P15" i="1" s="1"/>
  <c r="M15" i="1"/>
  <c r="L15" i="1"/>
  <c r="J15" i="1"/>
  <c r="S14" i="1"/>
  <c r="R14" i="1"/>
  <c r="Q14" i="1"/>
  <c r="P14" i="1"/>
  <c r="O14" i="1"/>
  <c r="M14" i="1"/>
  <c r="L14" i="1" s="1"/>
  <c r="J14" i="1"/>
  <c r="S13" i="1"/>
  <c r="Q13" i="1" s="1"/>
  <c r="R13" i="1"/>
  <c r="P13" i="1" s="1"/>
  <c r="M13" i="1"/>
  <c r="L13" i="1" s="1"/>
  <c r="S12" i="1"/>
  <c r="R12" i="1"/>
  <c r="Q12" i="1"/>
  <c r="P12" i="1"/>
  <c r="M12" i="1"/>
  <c r="L12" i="1" s="1"/>
  <c r="AM11" i="1"/>
  <c r="S11" i="1"/>
  <c r="Q11" i="1" s="1"/>
  <c r="R11" i="1"/>
  <c r="P11" i="1"/>
  <c r="O11" i="1"/>
  <c r="M11" i="1"/>
  <c r="J11" i="1" s="1"/>
  <c r="L11" i="1"/>
  <c r="S10" i="1"/>
  <c r="Q10" i="1" s="1"/>
  <c r="R10" i="1"/>
  <c r="P10" i="1" s="1"/>
  <c r="M10" i="1"/>
  <c r="L10" i="1" s="1"/>
  <c r="AM9" i="1"/>
  <c r="S9" i="1"/>
  <c r="R9" i="1"/>
  <c r="Q9" i="1"/>
  <c r="P9" i="1"/>
  <c r="O9" i="1"/>
  <c r="N9" i="1" s="1"/>
  <c r="H9" i="1" s="1"/>
  <c r="I9" i="1" s="1"/>
  <c r="M9" i="1"/>
  <c r="L9" i="1" s="1"/>
  <c r="S8" i="1"/>
  <c r="Q8" i="1" s="1"/>
  <c r="R8" i="1"/>
  <c r="P8" i="1" s="1"/>
  <c r="M8" i="1"/>
  <c r="L8" i="1" s="1"/>
  <c r="J8" i="1"/>
  <c r="E2" i="1"/>
  <c r="O43" i="1" s="1"/>
  <c r="L189" i="1" l="1"/>
  <c r="BF198" i="1"/>
  <c r="BH198" i="1" s="1"/>
  <c r="J240" i="1"/>
  <c r="AM19" i="1"/>
  <c r="J244" i="1"/>
  <c r="J268" i="1"/>
  <c r="N11" i="1"/>
  <c r="H11" i="1" s="1"/>
  <c r="I11" i="1" s="1"/>
  <c r="K11" i="1" s="1"/>
  <c r="BB51" i="1"/>
  <c r="J72" i="1"/>
  <c r="J83" i="1"/>
  <c r="J173" i="1"/>
  <c r="O8" i="1"/>
  <c r="N8" i="1" s="1"/>
  <c r="H8" i="1" s="1"/>
  <c r="I8" i="1" s="1"/>
  <c r="BD51" i="1"/>
  <c r="L96" i="1"/>
  <c r="J106" i="1"/>
  <c r="J119" i="1"/>
  <c r="BB141" i="1"/>
  <c r="J282" i="1"/>
  <c r="N16" i="1"/>
  <c r="H16" i="1" s="1"/>
  <c r="I16" i="1" s="1"/>
  <c r="AA16" i="1" s="1"/>
  <c r="BB120" i="1"/>
  <c r="BD120" i="1"/>
  <c r="AM14" i="1"/>
  <c r="N19" i="1"/>
  <c r="H19" i="1" s="1"/>
  <c r="I19" i="1" s="1"/>
  <c r="K19" i="1" s="1"/>
  <c r="AM17" i="1"/>
  <c r="AM34" i="1"/>
  <c r="N20" i="1"/>
  <c r="H20" i="1" s="1"/>
  <c r="I20" i="1" s="1"/>
  <c r="BF51" i="1"/>
  <c r="BH51" i="1" s="1"/>
  <c r="BI51" i="1" s="1"/>
  <c r="J225" i="1"/>
  <c r="BB231" i="1"/>
  <c r="BB295" i="1"/>
  <c r="O10" i="1"/>
  <c r="N10" i="1" s="1"/>
  <c r="H10" i="1" s="1"/>
  <c r="I10" i="1" s="1"/>
  <c r="AM12" i="1"/>
  <c r="O22" i="1"/>
  <c r="J9" i="1"/>
  <c r="AM10" i="1"/>
  <c r="O13" i="1"/>
  <c r="N13" i="1" s="1"/>
  <c r="H13" i="1" s="1"/>
  <c r="I13" i="1" s="1"/>
  <c r="AM15" i="1"/>
  <c r="O25" i="1"/>
  <c r="N25" i="1" s="1"/>
  <c r="H25" i="1" s="1"/>
  <c r="I25" i="1" s="1"/>
  <c r="J62" i="1"/>
  <c r="J136" i="1"/>
  <c r="J149" i="1"/>
  <c r="J177" i="1"/>
  <c r="J190" i="1"/>
  <c r="L193" i="1"/>
  <c r="BD231" i="1"/>
  <c r="BB272" i="1"/>
  <c r="BD295" i="1"/>
  <c r="BF180" i="1"/>
  <c r="BH180" i="1" s="1"/>
  <c r="N14" i="1"/>
  <c r="H14" i="1" s="1"/>
  <c r="I14" i="1" s="1"/>
  <c r="O20" i="1"/>
  <c r="J16" i="1"/>
  <c r="K16" i="1" s="1"/>
  <c r="N22" i="1"/>
  <c r="H22" i="1" s="1"/>
  <c r="I22" i="1" s="1"/>
  <c r="K22" i="1" s="1"/>
  <c r="L42" i="1"/>
  <c r="L110" i="1"/>
  <c r="L130" i="1"/>
  <c r="J210" i="1"/>
  <c r="J213" i="1"/>
  <c r="BF231" i="1"/>
  <c r="BH231" i="1" s="1"/>
  <c r="BI231" i="1" s="1"/>
  <c r="BF295" i="1"/>
  <c r="BH295" i="1" s="1"/>
  <c r="BI295" i="1" s="1"/>
  <c r="J258" i="1"/>
  <c r="L255" i="1"/>
  <c r="J271" i="1"/>
  <c r="J269" i="1"/>
  <c r="AE16" i="1"/>
  <c r="AA11" i="1"/>
  <c r="K14" i="1"/>
  <c r="AE14" i="1"/>
  <c r="AA14" i="1"/>
  <c r="N43" i="1"/>
  <c r="H43" i="1" s="1"/>
  <c r="I43" i="1" s="1"/>
  <c r="AE17" i="1"/>
  <c r="AA17" i="1"/>
  <c r="K17" i="1"/>
  <c r="K20" i="1"/>
  <c r="AE20" i="1"/>
  <c r="AA20" i="1"/>
  <c r="AE9" i="1"/>
  <c r="AA9" i="1"/>
  <c r="K9" i="1"/>
  <c r="AM47" i="1"/>
  <c r="O18" i="1"/>
  <c r="N18" i="1" s="1"/>
  <c r="H18" i="1" s="1"/>
  <c r="I18" i="1" s="1"/>
  <c r="K21" i="1"/>
  <c r="AM48" i="1"/>
  <c r="L63" i="1"/>
  <c r="J63" i="1"/>
  <c r="L66" i="1"/>
  <c r="J66" i="1"/>
  <c r="O36" i="1"/>
  <c r="N36" i="1" s="1"/>
  <c r="H36" i="1" s="1"/>
  <c r="I36" i="1" s="1"/>
  <c r="AM36" i="1"/>
  <c r="O46" i="1"/>
  <c r="N46" i="1" s="1"/>
  <c r="H46" i="1" s="1"/>
  <c r="I46" i="1" s="1"/>
  <c r="N50" i="1"/>
  <c r="H50" i="1" s="1"/>
  <c r="I50" i="1" s="1"/>
  <c r="AM44" i="1"/>
  <c r="J47" i="1"/>
  <c r="L47" i="1"/>
  <c r="O24" i="1"/>
  <c r="N24" i="1" s="1"/>
  <c r="H24" i="1" s="1"/>
  <c r="I24" i="1" s="1"/>
  <c r="BB26" i="1"/>
  <c r="O44" i="1"/>
  <c r="N44" i="1" s="1"/>
  <c r="H44" i="1" s="1"/>
  <c r="I44" i="1" s="1"/>
  <c r="O47" i="1"/>
  <c r="N47" i="1" s="1"/>
  <c r="H47" i="1" s="1"/>
  <c r="I47" i="1" s="1"/>
  <c r="L49" i="1"/>
  <c r="J49" i="1"/>
  <c r="O59" i="1"/>
  <c r="N59" i="1" s="1"/>
  <c r="H59" i="1" s="1"/>
  <c r="I59" i="1" s="1"/>
  <c r="AM21" i="1"/>
  <c r="AM24" i="1"/>
  <c r="O38" i="1"/>
  <c r="N38" i="1" s="1"/>
  <c r="H38" i="1" s="1"/>
  <c r="I38" i="1" s="1"/>
  <c r="AM40" i="1"/>
  <c r="J13" i="1"/>
  <c r="BD26" i="1"/>
  <c r="L35" i="1"/>
  <c r="L64" i="1"/>
  <c r="J64" i="1"/>
  <c r="AM8" i="1"/>
  <c r="O15" i="1"/>
  <c r="N15" i="1" s="1"/>
  <c r="H15" i="1" s="1"/>
  <c r="I15" i="1" s="1"/>
  <c r="AM16" i="1"/>
  <c r="L20" i="1"/>
  <c r="BE26" i="1"/>
  <c r="BG26" i="1" s="1"/>
  <c r="BI26" i="1" s="1"/>
  <c r="O40" i="1"/>
  <c r="N40" i="1" s="1"/>
  <c r="H40" i="1" s="1"/>
  <c r="I40" i="1" s="1"/>
  <c r="J12" i="1"/>
  <c r="O26" i="1"/>
  <c r="J37" i="1"/>
  <c r="J39" i="1"/>
  <c r="J45" i="1"/>
  <c r="AM23" i="1"/>
  <c r="O35" i="1"/>
  <c r="N35" i="1" s="1"/>
  <c r="H35" i="1" s="1"/>
  <c r="I35" i="1" s="1"/>
  <c r="L43" i="1"/>
  <c r="AM45" i="1"/>
  <c r="O23" i="1"/>
  <c r="N23" i="1" s="1"/>
  <c r="H23" i="1" s="1"/>
  <c r="I23" i="1" s="1"/>
  <c r="AM26" i="1"/>
  <c r="AM37" i="1"/>
  <c r="N119" i="1"/>
  <c r="H119" i="1" s="1"/>
  <c r="I119" i="1" s="1"/>
  <c r="AA21" i="1"/>
  <c r="J10" i="1"/>
  <c r="J18" i="1"/>
  <c r="AM41" i="1"/>
  <c r="L70" i="1"/>
  <c r="J70" i="1"/>
  <c r="AM303" i="1"/>
  <c r="AM281" i="1"/>
  <c r="O280" i="1"/>
  <c r="O295" i="1"/>
  <c r="AM304" i="1"/>
  <c r="O303" i="1"/>
  <c r="AM282" i="1"/>
  <c r="O281" i="1"/>
  <c r="AM267" i="1"/>
  <c r="O230" i="1"/>
  <c r="AM223" i="1"/>
  <c r="AM305" i="1"/>
  <c r="O259" i="1"/>
  <c r="O304" i="1"/>
  <c r="AM284" i="1"/>
  <c r="O245" i="1"/>
  <c r="O283" i="1"/>
  <c r="N283" i="1" s="1"/>
  <c r="H283" i="1" s="1"/>
  <c r="I283" i="1" s="1"/>
  <c r="AM269" i="1"/>
  <c r="O268" i="1"/>
  <c r="O305" i="1"/>
  <c r="AM292" i="1"/>
  <c r="AM270" i="1"/>
  <c r="O269" i="1"/>
  <c r="N269" i="1" s="1"/>
  <c r="H269" i="1" s="1"/>
  <c r="I269" i="1" s="1"/>
  <c r="AM255" i="1"/>
  <c r="O254" i="1"/>
  <c r="AM241" i="1"/>
  <c r="O284" i="1"/>
  <c r="AM293" i="1"/>
  <c r="O292" i="1"/>
  <c r="AM271" i="1"/>
  <c r="O270" i="1"/>
  <c r="AM256" i="1"/>
  <c r="O255" i="1"/>
  <c r="AM242" i="1"/>
  <c r="O241" i="1"/>
  <c r="N241" i="1" s="1"/>
  <c r="H241" i="1" s="1"/>
  <c r="I241" i="1" s="1"/>
  <c r="AM227" i="1"/>
  <c r="O226" i="1"/>
  <c r="AM272" i="1"/>
  <c r="AM294" i="1"/>
  <c r="O293" i="1"/>
  <c r="N293" i="1" s="1"/>
  <c r="H293" i="1" s="1"/>
  <c r="I293" i="1" s="1"/>
  <c r="O271" i="1"/>
  <c r="N271" i="1" s="1"/>
  <c r="H271" i="1" s="1"/>
  <c r="I271" i="1" s="1"/>
  <c r="O294" i="1"/>
  <c r="N294" i="1" s="1"/>
  <c r="H294" i="1" s="1"/>
  <c r="I294" i="1" s="1"/>
  <c r="AM280" i="1"/>
  <c r="AM258" i="1"/>
  <c r="O257" i="1"/>
  <c r="AM244" i="1"/>
  <c r="O243" i="1"/>
  <c r="O272" i="1"/>
  <c r="O267" i="1"/>
  <c r="N267" i="1" s="1"/>
  <c r="H267" i="1" s="1"/>
  <c r="I267" i="1" s="1"/>
  <c r="O180" i="1"/>
  <c r="O282" i="1"/>
  <c r="AM259" i="1"/>
  <c r="AM257" i="1"/>
  <c r="O242" i="1"/>
  <c r="N242" i="1" s="1"/>
  <c r="H242" i="1" s="1"/>
  <c r="I242" i="1" s="1"/>
  <c r="AM230" i="1"/>
  <c r="O227" i="1"/>
  <c r="N227" i="1" s="1"/>
  <c r="H227" i="1" s="1"/>
  <c r="I227" i="1" s="1"/>
  <c r="AM224" i="1"/>
  <c r="AM213" i="1"/>
  <c r="O212" i="1"/>
  <c r="N212" i="1" s="1"/>
  <c r="H212" i="1" s="1"/>
  <c r="I212" i="1" s="1"/>
  <c r="O197" i="1"/>
  <c r="N197" i="1" s="1"/>
  <c r="H197" i="1" s="1"/>
  <c r="I197" i="1" s="1"/>
  <c r="AM190" i="1"/>
  <c r="O189" i="1"/>
  <c r="AM295" i="1"/>
  <c r="AM254" i="1"/>
  <c r="O253" i="1"/>
  <c r="AM243" i="1"/>
  <c r="O224" i="1"/>
  <c r="N224" i="1" s="1"/>
  <c r="H224" i="1" s="1"/>
  <c r="I224" i="1" s="1"/>
  <c r="O239" i="1"/>
  <c r="N239" i="1" s="1"/>
  <c r="H239" i="1" s="1"/>
  <c r="I239" i="1" s="1"/>
  <c r="AM215" i="1"/>
  <c r="O198" i="1"/>
  <c r="AM253" i="1"/>
  <c r="AM239" i="1"/>
  <c r="O214" i="1"/>
  <c r="AM207" i="1"/>
  <c r="O206" i="1"/>
  <c r="N206" i="1" s="1"/>
  <c r="H206" i="1" s="1"/>
  <c r="I206" i="1" s="1"/>
  <c r="AM228" i="1"/>
  <c r="AM225" i="1"/>
  <c r="O225" i="1"/>
  <c r="N225" i="1" s="1"/>
  <c r="H225" i="1" s="1"/>
  <c r="I225" i="1" s="1"/>
  <c r="AM268" i="1"/>
  <c r="O215" i="1"/>
  <c r="O256" i="1"/>
  <c r="O244" i="1"/>
  <c r="O240" i="1"/>
  <c r="N240" i="1" s="1"/>
  <c r="H240" i="1" s="1"/>
  <c r="I240" i="1" s="1"/>
  <c r="AM229" i="1"/>
  <c r="O229" i="1"/>
  <c r="N229" i="1" s="1"/>
  <c r="H229" i="1" s="1"/>
  <c r="I229" i="1" s="1"/>
  <c r="AM283" i="1"/>
  <c r="AM211" i="1"/>
  <c r="O193" i="1"/>
  <c r="N193" i="1" s="1"/>
  <c r="H193" i="1" s="1"/>
  <c r="I193" i="1" s="1"/>
  <c r="AM189" i="1"/>
  <c r="AM178" i="1"/>
  <c r="O178" i="1"/>
  <c r="N178" i="1" s="1"/>
  <c r="H178" i="1" s="1"/>
  <c r="I178" i="1" s="1"/>
  <c r="AM172" i="1"/>
  <c r="O171" i="1"/>
  <c r="N171" i="1" s="1"/>
  <c r="H171" i="1" s="1"/>
  <c r="I171" i="1" s="1"/>
  <c r="AM157" i="1"/>
  <c r="O156" i="1"/>
  <c r="AM149" i="1"/>
  <c r="O208" i="1"/>
  <c r="AM193" i="1"/>
  <c r="AM191" i="1"/>
  <c r="AM210" i="1"/>
  <c r="AM209" i="1"/>
  <c r="AM173" i="1"/>
  <c r="O172" i="1"/>
  <c r="N172" i="1" s="1"/>
  <c r="H172" i="1" s="1"/>
  <c r="I172" i="1" s="1"/>
  <c r="O258" i="1"/>
  <c r="O213" i="1"/>
  <c r="AM208" i="1"/>
  <c r="O207" i="1"/>
  <c r="N207" i="1" s="1"/>
  <c r="H207" i="1" s="1"/>
  <c r="I207" i="1" s="1"/>
  <c r="AM174" i="1"/>
  <c r="O173" i="1"/>
  <c r="O231" i="1"/>
  <c r="O195" i="1"/>
  <c r="O190" i="1"/>
  <c r="AM179" i="1"/>
  <c r="O179" i="1"/>
  <c r="AM175" i="1"/>
  <c r="O174" i="1"/>
  <c r="N174" i="1" s="1"/>
  <c r="H174" i="1" s="1"/>
  <c r="I174" i="1" s="1"/>
  <c r="AM160" i="1"/>
  <c r="O159" i="1"/>
  <c r="N159" i="1" s="1"/>
  <c r="H159" i="1" s="1"/>
  <c r="I159" i="1" s="1"/>
  <c r="O228" i="1"/>
  <c r="N228" i="1" s="1"/>
  <c r="H228" i="1" s="1"/>
  <c r="I228" i="1" s="1"/>
  <c r="AM226" i="1"/>
  <c r="AM214" i="1"/>
  <c r="AM198" i="1"/>
  <c r="O192" i="1"/>
  <c r="N192" i="1" s="1"/>
  <c r="H192" i="1" s="1"/>
  <c r="I192" i="1" s="1"/>
  <c r="AM245" i="1"/>
  <c r="O223" i="1"/>
  <c r="O188" i="1"/>
  <c r="N188" i="1" s="1"/>
  <c r="H188" i="1" s="1"/>
  <c r="I188" i="1" s="1"/>
  <c r="AM176" i="1"/>
  <c r="O175" i="1"/>
  <c r="O160" i="1"/>
  <c r="N160" i="1" s="1"/>
  <c r="H160" i="1" s="1"/>
  <c r="I160" i="1" s="1"/>
  <c r="AM153" i="1"/>
  <c r="O152" i="1"/>
  <c r="AM195" i="1"/>
  <c r="AM192" i="1"/>
  <c r="O211" i="1"/>
  <c r="N211" i="1" s="1"/>
  <c r="H211" i="1" s="1"/>
  <c r="I211" i="1" s="1"/>
  <c r="O194" i="1"/>
  <c r="N194" i="1" s="1"/>
  <c r="H194" i="1" s="1"/>
  <c r="I194" i="1" s="1"/>
  <c r="AM188" i="1"/>
  <c r="AM177" i="1"/>
  <c r="O176" i="1"/>
  <c r="N176" i="1" s="1"/>
  <c r="H176" i="1" s="1"/>
  <c r="I176" i="1" s="1"/>
  <c r="AM169" i="1"/>
  <c r="AM240" i="1"/>
  <c r="AM212" i="1"/>
  <c r="O210" i="1"/>
  <c r="N210" i="1" s="1"/>
  <c r="H210" i="1" s="1"/>
  <c r="I210" i="1" s="1"/>
  <c r="AM206" i="1"/>
  <c r="AM197" i="1"/>
  <c r="AM194" i="1"/>
  <c r="O209" i="1"/>
  <c r="AM171" i="1"/>
  <c r="O170" i="1"/>
  <c r="AM156" i="1"/>
  <c r="O155" i="1"/>
  <c r="AM231" i="1"/>
  <c r="O169" i="1"/>
  <c r="N169" i="1" s="1"/>
  <c r="H169" i="1" s="1"/>
  <c r="I169" i="1" s="1"/>
  <c r="AM134" i="1"/>
  <c r="O133" i="1"/>
  <c r="N133" i="1" s="1"/>
  <c r="H133" i="1" s="1"/>
  <c r="I133" i="1" s="1"/>
  <c r="AM119" i="1"/>
  <c r="O118" i="1"/>
  <c r="N118" i="1" s="1"/>
  <c r="H118" i="1" s="1"/>
  <c r="I118" i="1" s="1"/>
  <c r="AM111" i="1"/>
  <c r="O110" i="1"/>
  <c r="N110" i="1" s="1"/>
  <c r="H110" i="1" s="1"/>
  <c r="I110" i="1" s="1"/>
  <c r="O153" i="1"/>
  <c r="AM150" i="1"/>
  <c r="O158" i="1"/>
  <c r="O150" i="1"/>
  <c r="AM161" i="1"/>
  <c r="AM158" i="1"/>
  <c r="O141" i="1"/>
  <c r="AM180" i="1"/>
  <c r="AM136" i="1"/>
  <c r="O135" i="1"/>
  <c r="O177" i="1"/>
  <c r="N177" i="1" s="1"/>
  <c r="H177" i="1" s="1"/>
  <c r="I177" i="1" s="1"/>
  <c r="AM154" i="1"/>
  <c r="AM151" i="1"/>
  <c r="O151" i="1"/>
  <c r="N151" i="1" s="1"/>
  <c r="H151" i="1" s="1"/>
  <c r="I151" i="1" s="1"/>
  <c r="AM137" i="1"/>
  <c r="O136" i="1"/>
  <c r="N136" i="1" s="1"/>
  <c r="H136" i="1" s="1"/>
  <c r="I136" i="1" s="1"/>
  <c r="AM129" i="1"/>
  <c r="O128" i="1"/>
  <c r="AM114" i="1"/>
  <c r="O113" i="1"/>
  <c r="AM196" i="1"/>
  <c r="AM138" i="1"/>
  <c r="O137" i="1"/>
  <c r="N137" i="1" s="1"/>
  <c r="H137" i="1" s="1"/>
  <c r="I137" i="1" s="1"/>
  <c r="AM130" i="1"/>
  <c r="O129" i="1"/>
  <c r="N129" i="1" s="1"/>
  <c r="H129" i="1" s="1"/>
  <c r="I129" i="1" s="1"/>
  <c r="AM115" i="1"/>
  <c r="O114" i="1"/>
  <c r="N114" i="1" s="1"/>
  <c r="H114" i="1" s="1"/>
  <c r="I114" i="1" s="1"/>
  <c r="AM107" i="1"/>
  <c r="O106" i="1"/>
  <c r="N106" i="1" s="1"/>
  <c r="H106" i="1" s="1"/>
  <c r="I106" i="1" s="1"/>
  <c r="O191" i="1"/>
  <c r="O157" i="1"/>
  <c r="AM139" i="1"/>
  <c r="O138" i="1"/>
  <c r="O196" i="1"/>
  <c r="AM170" i="1"/>
  <c r="AM159" i="1"/>
  <c r="AM152" i="1"/>
  <c r="O149" i="1"/>
  <c r="N149" i="1" s="1"/>
  <c r="H149" i="1" s="1"/>
  <c r="I149" i="1" s="1"/>
  <c r="O139" i="1"/>
  <c r="N139" i="1" s="1"/>
  <c r="H139" i="1" s="1"/>
  <c r="I139" i="1" s="1"/>
  <c r="AM155" i="1"/>
  <c r="AM140" i="1"/>
  <c r="O161" i="1"/>
  <c r="O140" i="1"/>
  <c r="N140" i="1" s="1"/>
  <c r="H140" i="1" s="1"/>
  <c r="I140" i="1" s="1"/>
  <c r="AM133" i="1"/>
  <c r="O132" i="1"/>
  <c r="N132" i="1" s="1"/>
  <c r="H132" i="1" s="1"/>
  <c r="I132" i="1" s="1"/>
  <c r="AM116" i="1"/>
  <c r="AM92" i="1"/>
  <c r="O91" i="1"/>
  <c r="AM84" i="1"/>
  <c r="O83" i="1"/>
  <c r="N83" i="1" s="1"/>
  <c r="H83" i="1" s="1"/>
  <c r="I83" i="1" s="1"/>
  <c r="AM69" i="1"/>
  <c r="O68" i="1"/>
  <c r="N68" i="1" s="1"/>
  <c r="H68" i="1" s="1"/>
  <c r="I68" i="1" s="1"/>
  <c r="AM61" i="1"/>
  <c r="O60" i="1"/>
  <c r="N60" i="1" s="1"/>
  <c r="H60" i="1" s="1"/>
  <c r="I60" i="1" s="1"/>
  <c r="AM46" i="1"/>
  <c r="O134" i="1"/>
  <c r="N134" i="1" s="1"/>
  <c r="H134" i="1" s="1"/>
  <c r="I134" i="1" s="1"/>
  <c r="AM120" i="1"/>
  <c r="AM98" i="1"/>
  <c r="AM93" i="1"/>
  <c r="O92" i="1"/>
  <c r="N92" i="1" s="1"/>
  <c r="H92" i="1" s="1"/>
  <c r="I92" i="1" s="1"/>
  <c r="AM85" i="1"/>
  <c r="O84" i="1"/>
  <c r="N84" i="1" s="1"/>
  <c r="H84" i="1" s="1"/>
  <c r="I84" i="1" s="1"/>
  <c r="O130" i="1"/>
  <c r="N130" i="1" s="1"/>
  <c r="H130" i="1" s="1"/>
  <c r="I130" i="1" s="1"/>
  <c r="AM128" i="1"/>
  <c r="O120" i="1"/>
  <c r="AM118" i="1"/>
  <c r="O109" i="1"/>
  <c r="N109" i="1" s="1"/>
  <c r="H109" i="1" s="1"/>
  <c r="I109" i="1" s="1"/>
  <c r="O111" i="1"/>
  <c r="AM109" i="1"/>
  <c r="O98" i="1"/>
  <c r="AM94" i="1"/>
  <c r="O93" i="1"/>
  <c r="N93" i="1" s="1"/>
  <c r="H93" i="1" s="1"/>
  <c r="I93" i="1" s="1"/>
  <c r="AM86" i="1"/>
  <c r="O85" i="1"/>
  <c r="N85" i="1" s="1"/>
  <c r="H85" i="1" s="1"/>
  <c r="I85" i="1" s="1"/>
  <c r="AM141" i="1"/>
  <c r="O107" i="1"/>
  <c r="N107" i="1" s="1"/>
  <c r="H107" i="1" s="1"/>
  <c r="I107" i="1" s="1"/>
  <c r="O154" i="1"/>
  <c r="N154" i="1" s="1"/>
  <c r="H154" i="1" s="1"/>
  <c r="I154" i="1" s="1"/>
  <c r="O115" i="1"/>
  <c r="N115" i="1" s="1"/>
  <c r="H115" i="1" s="1"/>
  <c r="I115" i="1" s="1"/>
  <c r="AM113" i="1"/>
  <c r="AM95" i="1"/>
  <c r="O94" i="1"/>
  <c r="AM87" i="1"/>
  <c r="O86" i="1"/>
  <c r="O117" i="1"/>
  <c r="N117" i="1" s="1"/>
  <c r="H117" i="1" s="1"/>
  <c r="I117" i="1" s="1"/>
  <c r="AM132" i="1"/>
  <c r="O119" i="1"/>
  <c r="AM117" i="1"/>
  <c r="AM135" i="1"/>
  <c r="O131" i="1"/>
  <c r="N131" i="1" s="1"/>
  <c r="H131" i="1" s="1"/>
  <c r="I131" i="1" s="1"/>
  <c r="O112" i="1"/>
  <c r="N112" i="1" s="1"/>
  <c r="H112" i="1" s="1"/>
  <c r="I112" i="1" s="1"/>
  <c r="AM90" i="1"/>
  <c r="O89" i="1"/>
  <c r="N89" i="1" s="1"/>
  <c r="H89" i="1" s="1"/>
  <c r="I89" i="1" s="1"/>
  <c r="AM131" i="1"/>
  <c r="AM110" i="1"/>
  <c r="AM91" i="1"/>
  <c r="O90" i="1"/>
  <c r="AM83" i="1"/>
  <c r="O116" i="1"/>
  <c r="AM106" i="1"/>
  <c r="O75" i="1"/>
  <c r="AM112" i="1"/>
  <c r="AM96" i="1"/>
  <c r="O95" i="1"/>
  <c r="N95" i="1" s="1"/>
  <c r="H95" i="1" s="1"/>
  <c r="I95" i="1" s="1"/>
  <c r="AM70" i="1"/>
  <c r="AM43" i="1"/>
  <c r="O42" i="1"/>
  <c r="N42" i="1" s="1"/>
  <c r="H42" i="1" s="1"/>
  <c r="I42" i="1" s="1"/>
  <c r="AM35" i="1"/>
  <c r="O34" i="1"/>
  <c r="N34" i="1" s="1"/>
  <c r="H34" i="1" s="1"/>
  <c r="I34" i="1" s="1"/>
  <c r="AM20" i="1"/>
  <c r="O70" i="1"/>
  <c r="N70" i="1" s="1"/>
  <c r="H70" i="1" s="1"/>
  <c r="I70" i="1" s="1"/>
  <c r="AM64" i="1"/>
  <c r="O64" i="1"/>
  <c r="N64" i="1" s="1"/>
  <c r="H64" i="1" s="1"/>
  <c r="I64" i="1" s="1"/>
  <c r="AM73" i="1"/>
  <c r="O73" i="1"/>
  <c r="N73" i="1" s="1"/>
  <c r="H73" i="1" s="1"/>
  <c r="I73" i="1" s="1"/>
  <c r="AM67" i="1"/>
  <c r="O67" i="1"/>
  <c r="N67" i="1" s="1"/>
  <c r="H67" i="1" s="1"/>
  <c r="I67" i="1" s="1"/>
  <c r="AM60" i="1"/>
  <c r="O49" i="1"/>
  <c r="N49" i="1" s="1"/>
  <c r="H49" i="1" s="1"/>
  <c r="I49" i="1" s="1"/>
  <c r="AM108" i="1"/>
  <c r="AM89" i="1"/>
  <c r="AM50" i="1"/>
  <c r="O96" i="1"/>
  <c r="N96" i="1" s="1"/>
  <c r="H96" i="1" s="1"/>
  <c r="I96" i="1" s="1"/>
  <c r="AM71" i="1"/>
  <c r="O71" i="1"/>
  <c r="N71" i="1" s="1"/>
  <c r="H71" i="1" s="1"/>
  <c r="I71" i="1" s="1"/>
  <c r="O61" i="1"/>
  <c r="N61" i="1" s="1"/>
  <c r="H61" i="1" s="1"/>
  <c r="I61" i="1" s="1"/>
  <c r="O50" i="1"/>
  <c r="O45" i="1"/>
  <c r="N45" i="1" s="1"/>
  <c r="H45" i="1" s="1"/>
  <c r="I45" i="1" s="1"/>
  <c r="AM38" i="1"/>
  <c r="O37" i="1"/>
  <c r="N37" i="1" s="1"/>
  <c r="H37" i="1" s="1"/>
  <c r="I37" i="1" s="1"/>
  <c r="AM97" i="1"/>
  <c r="AM75" i="1"/>
  <c r="AM65" i="1"/>
  <c r="O65" i="1"/>
  <c r="N65" i="1" s="1"/>
  <c r="H65" i="1" s="1"/>
  <c r="I65" i="1" s="1"/>
  <c r="O108" i="1"/>
  <c r="N108" i="1" s="1"/>
  <c r="H108" i="1" s="1"/>
  <c r="I108" i="1" s="1"/>
  <c r="AM68" i="1"/>
  <c r="AM62" i="1"/>
  <c r="AM51" i="1"/>
  <c r="O74" i="1"/>
  <c r="N74" i="1" s="1"/>
  <c r="H74" i="1" s="1"/>
  <c r="I74" i="1" s="1"/>
  <c r="O62" i="1"/>
  <c r="N62" i="1" s="1"/>
  <c r="H62" i="1" s="1"/>
  <c r="I62" i="1" s="1"/>
  <c r="AM74" i="1"/>
  <c r="O51" i="1"/>
  <c r="O97" i="1"/>
  <c r="N97" i="1" s="1"/>
  <c r="H97" i="1" s="1"/>
  <c r="I97" i="1" s="1"/>
  <c r="AM88" i="1"/>
  <c r="O87" i="1"/>
  <c r="AM72" i="1"/>
  <c r="O72" i="1"/>
  <c r="O69" i="1"/>
  <c r="N69" i="1" s="1"/>
  <c r="H69" i="1" s="1"/>
  <c r="I69" i="1" s="1"/>
  <c r="AM63" i="1"/>
  <c r="AM66" i="1"/>
  <c r="O66" i="1"/>
  <c r="N66" i="1" s="1"/>
  <c r="H66" i="1" s="1"/>
  <c r="I66" i="1" s="1"/>
  <c r="O63" i="1"/>
  <c r="N63" i="1" s="1"/>
  <c r="H63" i="1" s="1"/>
  <c r="I63" i="1" s="1"/>
  <c r="AM59" i="1"/>
  <c r="O48" i="1"/>
  <c r="N48" i="1" s="1"/>
  <c r="H48" i="1" s="1"/>
  <c r="I48" i="1" s="1"/>
  <c r="AM42" i="1"/>
  <c r="O41" i="1"/>
  <c r="N41" i="1" s="1"/>
  <c r="H41" i="1" s="1"/>
  <c r="I41" i="1" s="1"/>
  <c r="O12" i="1"/>
  <c r="N12" i="1" s="1"/>
  <c r="H12" i="1" s="1"/>
  <c r="I12" i="1" s="1"/>
  <c r="AM13" i="1"/>
  <c r="O39" i="1"/>
  <c r="N39" i="1" s="1"/>
  <c r="H39" i="1" s="1"/>
  <c r="I39" i="1" s="1"/>
  <c r="AM49" i="1"/>
  <c r="N72" i="1"/>
  <c r="H72" i="1" s="1"/>
  <c r="I72" i="1" s="1"/>
  <c r="O88" i="1"/>
  <c r="J87" i="1"/>
  <c r="N90" i="1"/>
  <c r="H90" i="1" s="1"/>
  <c r="I90" i="1" s="1"/>
  <c r="N111" i="1"/>
  <c r="H111" i="1" s="1"/>
  <c r="I111" i="1" s="1"/>
  <c r="J74" i="1"/>
  <c r="J115" i="1"/>
  <c r="L115" i="1"/>
  <c r="N87" i="1"/>
  <c r="H87" i="1" s="1"/>
  <c r="I87" i="1" s="1"/>
  <c r="L65" i="1"/>
  <c r="N113" i="1"/>
  <c r="H113" i="1" s="1"/>
  <c r="I113" i="1" s="1"/>
  <c r="L94" i="1"/>
  <c r="J94" i="1"/>
  <c r="N128" i="1"/>
  <c r="H128" i="1" s="1"/>
  <c r="I128" i="1" s="1"/>
  <c r="J60" i="1"/>
  <c r="N94" i="1"/>
  <c r="H94" i="1" s="1"/>
  <c r="I94" i="1" s="1"/>
  <c r="L86" i="1"/>
  <c r="J86" i="1"/>
  <c r="L73" i="1"/>
  <c r="N91" i="1"/>
  <c r="H91" i="1" s="1"/>
  <c r="I91" i="1" s="1"/>
  <c r="N86" i="1"/>
  <c r="H86" i="1" s="1"/>
  <c r="I86" i="1" s="1"/>
  <c r="N116" i="1"/>
  <c r="H116" i="1" s="1"/>
  <c r="I116" i="1" s="1"/>
  <c r="N135" i="1"/>
  <c r="H135" i="1" s="1"/>
  <c r="I135" i="1" s="1"/>
  <c r="BF75" i="1"/>
  <c r="BH75" i="1" s="1"/>
  <c r="BB75" i="1"/>
  <c r="N88" i="1"/>
  <c r="H88" i="1" s="1"/>
  <c r="I88" i="1" s="1"/>
  <c r="BD75" i="1"/>
  <c r="BE75" i="1"/>
  <c r="BG75" i="1" s="1"/>
  <c r="BF98" i="1"/>
  <c r="BH98" i="1" s="1"/>
  <c r="BE98" i="1"/>
  <c r="BG98" i="1" s="1"/>
  <c r="BD98" i="1"/>
  <c r="L89" i="1"/>
  <c r="L114" i="1"/>
  <c r="J131" i="1"/>
  <c r="J129" i="1"/>
  <c r="N157" i="1"/>
  <c r="H157" i="1" s="1"/>
  <c r="I157" i="1" s="1"/>
  <c r="N155" i="1"/>
  <c r="H155" i="1" s="1"/>
  <c r="I155" i="1" s="1"/>
  <c r="N153" i="1"/>
  <c r="H153" i="1" s="1"/>
  <c r="I153" i="1" s="1"/>
  <c r="N138" i="1"/>
  <c r="H138" i="1" s="1"/>
  <c r="I138" i="1" s="1"/>
  <c r="J85" i="1"/>
  <c r="J93" i="1"/>
  <c r="BE120" i="1"/>
  <c r="BG120" i="1" s="1"/>
  <c r="BI120" i="1" s="1"/>
  <c r="N158" i="1"/>
  <c r="H158" i="1" s="1"/>
  <c r="I158" i="1" s="1"/>
  <c r="J133" i="1"/>
  <c r="N150" i="1"/>
  <c r="H150" i="1" s="1"/>
  <c r="I150" i="1" s="1"/>
  <c r="N152" i="1"/>
  <c r="H152" i="1" s="1"/>
  <c r="I152" i="1" s="1"/>
  <c r="N156" i="1"/>
  <c r="H156" i="1" s="1"/>
  <c r="I156" i="1" s="1"/>
  <c r="N209" i="1"/>
  <c r="H209" i="1" s="1"/>
  <c r="I209" i="1" s="1"/>
  <c r="N170" i="1"/>
  <c r="H170" i="1" s="1"/>
  <c r="I170" i="1" s="1"/>
  <c r="J116" i="1"/>
  <c r="BI141" i="1"/>
  <c r="J108" i="1"/>
  <c r="L152" i="1"/>
  <c r="J208" i="1"/>
  <c r="L208" i="1"/>
  <c r="N208" i="1"/>
  <c r="H208" i="1" s="1"/>
  <c r="I208" i="1" s="1"/>
  <c r="N226" i="1"/>
  <c r="H226" i="1" s="1"/>
  <c r="I226" i="1" s="1"/>
  <c r="N223" i="1"/>
  <c r="H223" i="1" s="1"/>
  <c r="I223" i="1" s="1"/>
  <c r="N189" i="1"/>
  <c r="H189" i="1" s="1"/>
  <c r="I189" i="1" s="1"/>
  <c r="N175" i="1"/>
  <c r="H175" i="1" s="1"/>
  <c r="I175" i="1" s="1"/>
  <c r="N196" i="1"/>
  <c r="H196" i="1" s="1"/>
  <c r="I196" i="1" s="1"/>
  <c r="N254" i="1"/>
  <c r="H254" i="1" s="1"/>
  <c r="I254" i="1" s="1"/>
  <c r="N230" i="1"/>
  <c r="H230" i="1" s="1"/>
  <c r="I230" i="1" s="1"/>
  <c r="BD141" i="1"/>
  <c r="J153" i="1"/>
  <c r="L197" i="1"/>
  <c r="J197" i="1"/>
  <c r="J176" i="1"/>
  <c r="N195" i="1"/>
  <c r="H195" i="1" s="1"/>
  <c r="I195" i="1" s="1"/>
  <c r="N173" i="1"/>
  <c r="H173" i="1" s="1"/>
  <c r="I173" i="1" s="1"/>
  <c r="N190" i="1"/>
  <c r="H190" i="1" s="1"/>
  <c r="I190" i="1" s="1"/>
  <c r="BE161" i="1"/>
  <c r="BG161" i="1" s="1"/>
  <c r="BI161" i="1" s="1"/>
  <c r="BD161" i="1"/>
  <c r="N179" i="1"/>
  <c r="H179" i="1" s="1"/>
  <c r="I179" i="1" s="1"/>
  <c r="L194" i="1"/>
  <c r="J194" i="1"/>
  <c r="N191" i="1"/>
  <c r="H191" i="1" s="1"/>
  <c r="I191" i="1" s="1"/>
  <c r="N244" i="1"/>
  <c r="H244" i="1" s="1"/>
  <c r="I244" i="1" s="1"/>
  <c r="L212" i="1"/>
  <c r="J212" i="1"/>
  <c r="N255" i="1"/>
  <c r="H255" i="1" s="1"/>
  <c r="I255" i="1" s="1"/>
  <c r="N257" i="1"/>
  <c r="H257" i="1" s="1"/>
  <c r="I257" i="1" s="1"/>
  <c r="J207" i="1"/>
  <c r="L241" i="1"/>
  <c r="J241" i="1"/>
  <c r="J243" i="1"/>
  <c r="L243" i="1"/>
  <c r="N280" i="1"/>
  <c r="H280" i="1" s="1"/>
  <c r="I280" i="1" s="1"/>
  <c r="BE245" i="1"/>
  <c r="BG245" i="1" s="1"/>
  <c r="BI245" i="1" s="1"/>
  <c r="BD245" i="1"/>
  <c r="BB245" i="1"/>
  <c r="N243" i="1"/>
  <c r="H243" i="1" s="1"/>
  <c r="I243" i="1" s="1"/>
  <c r="L227" i="1"/>
  <c r="J227" i="1"/>
  <c r="BE198" i="1"/>
  <c r="BG198" i="1" s="1"/>
  <c r="BI198" i="1" s="1"/>
  <c r="BB198" i="1"/>
  <c r="N258" i="1"/>
  <c r="H258" i="1" s="1"/>
  <c r="I258" i="1" s="1"/>
  <c r="BD180" i="1"/>
  <c r="N213" i="1"/>
  <c r="H213" i="1" s="1"/>
  <c r="I213" i="1" s="1"/>
  <c r="N214" i="1"/>
  <c r="H214" i="1" s="1"/>
  <c r="I214" i="1" s="1"/>
  <c r="L226" i="1"/>
  <c r="J226" i="1"/>
  <c r="N256" i="1"/>
  <c r="H256" i="1" s="1"/>
  <c r="I256" i="1" s="1"/>
  <c r="BE180" i="1"/>
  <c r="BG180" i="1" s="1"/>
  <c r="BI180" i="1" s="1"/>
  <c r="L209" i="1"/>
  <c r="J209" i="1"/>
  <c r="N282" i="1"/>
  <c r="H282" i="1" s="1"/>
  <c r="I282" i="1" s="1"/>
  <c r="L281" i="1"/>
  <c r="J281" i="1"/>
  <c r="BD259" i="1"/>
  <c r="BE259" i="1"/>
  <c r="BG259" i="1" s="1"/>
  <c r="N281" i="1"/>
  <c r="H281" i="1" s="1"/>
  <c r="I281" i="1" s="1"/>
  <c r="BF259" i="1"/>
  <c r="BH259" i="1" s="1"/>
  <c r="N303" i="1"/>
  <c r="H303" i="1" s="1"/>
  <c r="I303" i="1" s="1"/>
  <c r="N292" i="1"/>
  <c r="H292" i="1" s="1"/>
  <c r="I292" i="1" s="1"/>
  <c r="N270" i="1"/>
  <c r="H270" i="1" s="1"/>
  <c r="I270" i="1" s="1"/>
  <c r="N304" i="1"/>
  <c r="H304" i="1" s="1"/>
  <c r="I304" i="1" s="1"/>
  <c r="BI272" i="1"/>
  <c r="BF284" i="1"/>
  <c r="BH284" i="1" s="1"/>
  <c r="BE284" i="1"/>
  <c r="BG284" i="1" s="1"/>
  <c r="BD284" i="1"/>
  <c r="BB284" i="1"/>
  <c r="N253" i="1"/>
  <c r="H253" i="1" s="1"/>
  <c r="I253" i="1" s="1"/>
  <c r="N268" i="1"/>
  <c r="H268" i="1" s="1"/>
  <c r="I268" i="1" s="1"/>
  <c r="J304" i="1"/>
  <c r="J303" i="1"/>
  <c r="BB305" i="1"/>
  <c r="J280" i="1"/>
  <c r="BD305" i="1"/>
  <c r="BE305" i="1"/>
  <c r="BG305" i="1" s="1"/>
  <c r="BI305" i="1" s="1"/>
  <c r="K25" i="1" l="1"/>
  <c r="AE25" i="1"/>
  <c r="AA25" i="1"/>
  <c r="AE10" i="1"/>
  <c r="AA10" i="1"/>
  <c r="AA8" i="1"/>
  <c r="AA26" i="1" s="1"/>
  <c r="I26" i="1"/>
  <c r="K8" i="1"/>
  <c r="K26" i="1" s="1"/>
  <c r="AE8" i="1"/>
  <c r="AA19" i="1"/>
  <c r="AE19" i="1"/>
  <c r="AE11" i="1"/>
  <c r="BI75" i="1"/>
  <c r="AA22" i="1"/>
  <c r="AE22" i="1"/>
  <c r="AE36" i="1"/>
  <c r="AA36" i="1"/>
  <c r="K36" i="1"/>
  <c r="K84" i="1"/>
  <c r="AA84" i="1"/>
  <c r="AE84" i="1"/>
  <c r="AA151" i="1"/>
  <c r="K151" i="1"/>
  <c r="AE151" i="1"/>
  <c r="K171" i="1"/>
  <c r="AE171" i="1"/>
  <c r="AA171" i="1"/>
  <c r="AE39" i="1"/>
  <c r="K39" i="1"/>
  <c r="AA39" i="1"/>
  <c r="AE118" i="1"/>
  <c r="K118" i="1"/>
  <c r="AA118" i="1"/>
  <c r="AE107" i="1"/>
  <c r="K107" i="1"/>
  <c r="AA107" i="1"/>
  <c r="AA206" i="1"/>
  <c r="AA215" i="1" s="1"/>
  <c r="AE206" i="1"/>
  <c r="I215" i="1"/>
  <c r="K206" i="1"/>
  <c r="K215" i="1" s="1"/>
  <c r="K212" i="1"/>
  <c r="AE212" i="1"/>
  <c r="AA212" i="1"/>
  <c r="AE59" i="1"/>
  <c r="I75" i="1"/>
  <c r="AA59" i="1"/>
  <c r="AA75" i="1" s="1"/>
  <c r="K59" i="1"/>
  <c r="K75" i="1" s="1"/>
  <c r="L75" i="1" s="1"/>
  <c r="V64" i="1" s="1"/>
  <c r="W64" i="1" s="1"/>
  <c r="K97" i="1"/>
  <c r="AE97" i="1"/>
  <c r="AA97" i="1"/>
  <c r="K89" i="1"/>
  <c r="AE89" i="1"/>
  <c r="AA89" i="1"/>
  <c r="K177" i="1"/>
  <c r="AE177" i="1"/>
  <c r="AA177" i="1"/>
  <c r="AA71" i="1"/>
  <c r="K71" i="1"/>
  <c r="AE71" i="1"/>
  <c r="AA41" i="1"/>
  <c r="K41" i="1"/>
  <c r="AE41" i="1"/>
  <c r="AE96" i="1"/>
  <c r="AA96" i="1"/>
  <c r="K96" i="1"/>
  <c r="K112" i="1"/>
  <c r="AE112" i="1"/>
  <c r="AA112" i="1"/>
  <c r="K85" i="1"/>
  <c r="AE85" i="1"/>
  <c r="AA85" i="1"/>
  <c r="K70" i="1"/>
  <c r="AE70" i="1"/>
  <c r="AA70" i="1"/>
  <c r="AE62" i="1"/>
  <c r="K62" i="1"/>
  <c r="AA62" i="1"/>
  <c r="K74" i="1"/>
  <c r="AE74" i="1"/>
  <c r="AA74" i="1"/>
  <c r="AA15" i="1"/>
  <c r="K15" i="1"/>
  <c r="AE15" i="1"/>
  <c r="K92" i="1"/>
  <c r="AA92" i="1"/>
  <c r="AE92" i="1"/>
  <c r="K114" i="1"/>
  <c r="AE114" i="1"/>
  <c r="AA114" i="1"/>
  <c r="K48" i="1"/>
  <c r="AE48" i="1"/>
  <c r="AA48" i="1"/>
  <c r="K23" i="1"/>
  <c r="AE23" i="1"/>
  <c r="AA23" i="1"/>
  <c r="I51" i="1"/>
  <c r="K34" i="1"/>
  <c r="K51" i="1" s="1"/>
  <c r="AE34" i="1"/>
  <c r="AA34" i="1"/>
  <c r="AA51" i="1" s="1"/>
  <c r="AA207" i="1"/>
  <c r="K207" i="1"/>
  <c r="AE207" i="1"/>
  <c r="K139" i="1"/>
  <c r="AE139" i="1"/>
  <c r="AA139" i="1"/>
  <c r="K133" i="1"/>
  <c r="AE133" i="1"/>
  <c r="AA133" i="1"/>
  <c r="AE159" i="1"/>
  <c r="AA159" i="1"/>
  <c r="K159" i="1"/>
  <c r="K67" i="1"/>
  <c r="AE67" i="1"/>
  <c r="AA67" i="1"/>
  <c r="AA68" i="1"/>
  <c r="K68" i="1"/>
  <c r="AE68" i="1"/>
  <c r="K35" i="1"/>
  <c r="AE35" i="1"/>
  <c r="AA35" i="1"/>
  <c r="AE130" i="1"/>
  <c r="K130" i="1"/>
  <c r="AA130" i="1"/>
  <c r="K178" i="1"/>
  <c r="AE178" i="1"/>
  <c r="AA178" i="1"/>
  <c r="K137" i="1"/>
  <c r="AE137" i="1"/>
  <c r="AA137" i="1"/>
  <c r="K45" i="1"/>
  <c r="AE45" i="1"/>
  <c r="AA45" i="1"/>
  <c r="K12" i="1"/>
  <c r="AE12" i="1"/>
  <c r="AA12" i="1"/>
  <c r="AA95" i="1"/>
  <c r="K95" i="1"/>
  <c r="AE95" i="1"/>
  <c r="K83" i="1"/>
  <c r="K98" i="1" s="1"/>
  <c r="AE83" i="1"/>
  <c r="AA83" i="1"/>
  <c r="AA98" i="1" s="1"/>
  <c r="I98" i="1"/>
  <c r="AE192" i="1"/>
  <c r="AA192" i="1"/>
  <c r="K192" i="1"/>
  <c r="K63" i="1"/>
  <c r="AE63" i="1"/>
  <c r="AA63" i="1"/>
  <c r="K49" i="1"/>
  <c r="AA49" i="1"/>
  <c r="AE49" i="1"/>
  <c r="K46" i="1"/>
  <c r="AE46" i="1"/>
  <c r="AA46" i="1"/>
  <c r="AE115" i="1"/>
  <c r="AA115" i="1"/>
  <c r="K115" i="1"/>
  <c r="K66" i="1"/>
  <c r="AA66" i="1"/>
  <c r="AE66" i="1"/>
  <c r="AE73" i="1"/>
  <c r="K73" i="1"/>
  <c r="AA73" i="1"/>
  <c r="K64" i="1"/>
  <c r="AE64" i="1"/>
  <c r="AA64" i="1"/>
  <c r="AA136" i="1"/>
  <c r="K136" i="1"/>
  <c r="AE136" i="1"/>
  <c r="AE110" i="1"/>
  <c r="AA110" i="1"/>
  <c r="K110" i="1"/>
  <c r="I259" i="1"/>
  <c r="K253" i="1"/>
  <c r="AE253" i="1"/>
  <c r="AA253" i="1"/>
  <c r="AA61" i="1"/>
  <c r="K61" i="1"/>
  <c r="AE61" i="1"/>
  <c r="K228" i="1"/>
  <c r="AA228" i="1"/>
  <c r="AE228" i="1"/>
  <c r="AE189" i="1"/>
  <c r="AA189" i="1"/>
  <c r="K189" i="1"/>
  <c r="AE86" i="1"/>
  <c r="AA86" i="1"/>
  <c r="K86" i="1"/>
  <c r="AA117" i="1"/>
  <c r="AE117" i="1"/>
  <c r="K117" i="1"/>
  <c r="K111" i="1"/>
  <c r="AE111" i="1"/>
  <c r="AA111" i="1"/>
  <c r="AE176" i="1"/>
  <c r="K176" i="1"/>
  <c r="AA176" i="1"/>
  <c r="AE256" i="1"/>
  <c r="AA256" i="1"/>
  <c r="K256" i="1"/>
  <c r="K293" i="1"/>
  <c r="AE293" i="1"/>
  <c r="AA293" i="1"/>
  <c r="K172" i="1"/>
  <c r="AE172" i="1"/>
  <c r="AA172" i="1"/>
  <c r="AE129" i="1"/>
  <c r="AA129" i="1"/>
  <c r="K129" i="1"/>
  <c r="K90" i="1"/>
  <c r="AE90" i="1"/>
  <c r="AA90" i="1"/>
  <c r="AE47" i="1"/>
  <c r="AA47" i="1"/>
  <c r="K47" i="1"/>
  <c r="AB26" i="1"/>
  <c r="K294" i="1"/>
  <c r="AA294" i="1"/>
  <c r="AE294" i="1"/>
  <c r="K243" i="1"/>
  <c r="AA243" i="1"/>
  <c r="AE243" i="1"/>
  <c r="K257" i="1"/>
  <c r="AA257" i="1"/>
  <c r="AE257" i="1"/>
  <c r="I231" i="1"/>
  <c r="AE223" i="1"/>
  <c r="K223" i="1"/>
  <c r="K231" i="1" s="1"/>
  <c r="AA223" i="1"/>
  <c r="AA231" i="1" s="1"/>
  <c r="AE160" i="1"/>
  <c r="K160" i="1"/>
  <c r="AA160" i="1"/>
  <c r="K134" i="1"/>
  <c r="AE134" i="1"/>
  <c r="AA134" i="1"/>
  <c r="K131" i="1"/>
  <c r="AE131" i="1"/>
  <c r="AA131" i="1"/>
  <c r="K174" i="1"/>
  <c r="AE174" i="1"/>
  <c r="AA174" i="1"/>
  <c r="BI284" i="1"/>
  <c r="AA214" i="1"/>
  <c r="K214" i="1"/>
  <c r="AE214" i="1"/>
  <c r="K241" i="1"/>
  <c r="AE241" i="1"/>
  <c r="AA241" i="1"/>
  <c r="AA255" i="1"/>
  <c r="K255" i="1"/>
  <c r="AE255" i="1"/>
  <c r="AE179" i="1"/>
  <c r="K179" i="1"/>
  <c r="AA179" i="1"/>
  <c r="AA226" i="1"/>
  <c r="K226" i="1"/>
  <c r="AE226" i="1"/>
  <c r="K170" i="1"/>
  <c r="AE170" i="1"/>
  <c r="AA170" i="1"/>
  <c r="K91" i="1"/>
  <c r="AE91" i="1"/>
  <c r="AA91" i="1"/>
  <c r="K10" i="1"/>
  <c r="AE93" i="1"/>
  <c r="AA93" i="1"/>
  <c r="K93" i="1"/>
  <c r="K193" i="1"/>
  <c r="AE193" i="1"/>
  <c r="AA193" i="1"/>
  <c r="K119" i="1"/>
  <c r="AE119" i="1"/>
  <c r="AA119" i="1"/>
  <c r="AE44" i="1"/>
  <c r="AA44" i="1"/>
  <c r="K44" i="1"/>
  <c r="AE24" i="1"/>
  <c r="AA24" i="1"/>
  <c r="K24" i="1"/>
  <c r="K40" i="1"/>
  <c r="AA40" i="1"/>
  <c r="AE40" i="1"/>
  <c r="K208" i="1"/>
  <c r="AE208" i="1"/>
  <c r="AA208" i="1"/>
  <c r="AE88" i="1"/>
  <c r="AA88" i="1"/>
  <c r="K88" i="1"/>
  <c r="K60" i="1"/>
  <c r="AE60" i="1"/>
  <c r="AA60" i="1"/>
  <c r="I161" i="1"/>
  <c r="AE149" i="1"/>
  <c r="K149" i="1"/>
  <c r="K161" i="1" s="1"/>
  <c r="AA149" i="1"/>
  <c r="AA161" i="1" s="1"/>
  <c r="AE229" i="1"/>
  <c r="AA229" i="1"/>
  <c r="K229" i="1"/>
  <c r="K158" i="1"/>
  <c r="AE158" i="1"/>
  <c r="AA158" i="1"/>
  <c r="AE132" i="1"/>
  <c r="K132" i="1"/>
  <c r="AA132" i="1"/>
  <c r="K281" i="1"/>
  <c r="AE281" i="1"/>
  <c r="AA281" i="1"/>
  <c r="BI259" i="1"/>
  <c r="AE258" i="1"/>
  <c r="AA258" i="1"/>
  <c r="K258" i="1"/>
  <c r="AE209" i="1"/>
  <c r="AA209" i="1"/>
  <c r="K209" i="1"/>
  <c r="K303" i="1"/>
  <c r="K305" i="1" s="1"/>
  <c r="AE303" i="1"/>
  <c r="AA303" i="1"/>
  <c r="AA305" i="1" s="1"/>
  <c r="I305" i="1"/>
  <c r="AE42" i="1"/>
  <c r="AA42" i="1"/>
  <c r="K42" i="1"/>
  <c r="AA190" i="1"/>
  <c r="K190" i="1"/>
  <c r="AE190" i="1"/>
  <c r="AE194" i="1"/>
  <c r="AA194" i="1"/>
  <c r="K194" i="1"/>
  <c r="AA113" i="1"/>
  <c r="K113" i="1"/>
  <c r="AE113" i="1"/>
  <c r="AE240" i="1"/>
  <c r="AA240" i="1"/>
  <c r="K240" i="1"/>
  <c r="K224" i="1"/>
  <c r="AE224" i="1"/>
  <c r="AA224" i="1"/>
  <c r="K267" i="1"/>
  <c r="AE267" i="1"/>
  <c r="I272" i="1"/>
  <c r="AA267" i="1"/>
  <c r="K156" i="1"/>
  <c r="AE156" i="1"/>
  <c r="AA156" i="1"/>
  <c r="AE280" i="1"/>
  <c r="I284" i="1"/>
  <c r="AA280" i="1"/>
  <c r="AA284" i="1" s="1"/>
  <c r="K280" i="1"/>
  <c r="K284" i="1" s="1"/>
  <c r="K210" i="1"/>
  <c r="AA210" i="1"/>
  <c r="AE210" i="1"/>
  <c r="K173" i="1"/>
  <c r="AE173" i="1"/>
  <c r="AA173" i="1"/>
  <c r="K230" i="1"/>
  <c r="AE230" i="1"/>
  <c r="AA230" i="1"/>
  <c r="K154" i="1"/>
  <c r="AA154" i="1"/>
  <c r="AE154" i="1"/>
  <c r="AE65" i="1"/>
  <c r="AA65" i="1"/>
  <c r="K65" i="1"/>
  <c r="K69" i="1"/>
  <c r="AA69" i="1"/>
  <c r="AE69" i="1"/>
  <c r="AE38" i="1"/>
  <c r="AA38" i="1"/>
  <c r="K38" i="1"/>
  <c r="AA175" i="1"/>
  <c r="AE175" i="1"/>
  <c r="K175" i="1"/>
  <c r="AE50" i="1"/>
  <c r="K50" i="1"/>
  <c r="AA50" i="1"/>
  <c r="K213" i="1"/>
  <c r="AE213" i="1"/>
  <c r="AA213" i="1"/>
  <c r="K283" i="1"/>
  <c r="AE283" i="1"/>
  <c r="AA283" i="1"/>
  <c r="I180" i="1"/>
  <c r="K169" i="1"/>
  <c r="K180" i="1" s="1"/>
  <c r="AE169" i="1"/>
  <c r="AA169" i="1"/>
  <c r="AA180" i="1" s="1"/>
  <c r="K152" i="1"/>
  <c r="AE152" i="1"/>
  <c r="AA152" i="1"/>
  <c r="AE138" i="1"/>
  <c r="AA138" i="1"/>
  <c r="K138" i="1"/>
  <c r="BI98" i="1"/>
  <c r="K18" i="1"/>
  <c r="AE18" i="1"/>
  <c r="AA18" i="1"/>
  <c r="N26" i="1"/>
  <c r="Z26" i="1"/>
  <c r="I245" i="1"/>
  <c r="K239" i="1"/>
  <c r="AE239" i="1"/>
  <c r="AA239" i="1"/>
  <c r="K282" i="1"/>
  <c r="AE282" i="1"/>
  <c r="AA282" i="1"/>
  <c r="AE227" i="1"/>
  <c r="K227" i="1"/>
  <c r="AA227" i="1"/>
  <c r="AA244" i="1"/>
  <c r="AE244" i="1"/>
  <c r="K244" i="1"/>
  <c r="AE254" i="1"/>
  <c r="K254" i="1"/>
  <c r="AA254" i="1"/>
  <c r="K150" i="1"/>
  <c r="AE150" i="1"/>
  <c r="AA150" i="1"/>
  <c r="K108" i="1"/>
  <c r="AE108" i="1"/>
  <c r="AA108" i="1"/>
  <c r="K72" i="1"/>
  <c r="AE72" i="1"/>
  <c r="AA72" i="1"/>
  <c r="K271" i="1"/>
  <c r="AE271" i="1"/>
  <c r="AA271" i="1"/>
  <c r="K37" i="1"/>
  <c r="AE37" i="1"/>
  <c r="AA37" i="1"/>
  <c r="AE270" i="1"/>
  <c r="AA270" i="1"/>
  <c r="K270" i="1"/>
  <c r="AE242" i="1"/>
  <c r="K242" i="1"/>
  <c r="AA242" i="1"/>
  <c r="K195" i="1"/>
  <c r="AA195" i="1"/>
  <c r="AE195" i="1"/>
  <c r="K135" i="1"/>
  <c r="AE135" i="1"/>
  <c r="AA135" i="1"/>
  <c r="AA87" i="1"/>
  <c r="K87" i="1"/>
  <c r="AE87" i="1"/>
  <c r="K13" i="1"/>
  <c r="AE13" i="1"/>
  <c r="AA13" i="1"/>
  <c r="AA128" i="1"/>
  <c r="AA141" i="1" s="1"/>
  <c r="I141" i="1"/>
  <c r="K128" i="1"/>
  <c r="K141" i="1" s="1"/>
  <c r="AE128" i="1"/>
  <c r="K304" i="1"/>
  <c r="AE304" i="1"/>
  <c r="AA304" i="1"/>
  <c r="AE292" i="1"/>
  <c r="AA292" i="1"/>
  <c r="AA295" i="1" s="1"/>
  <c r="I295" i="1"/>
  <c r="K292" i="1"/>
  <c r="K295" i="1" s="1"/>
  <c r="AE196" i="1"/>
  <c r="AA196" i="1"/>
  <c r="K196" i="1"/>
  <c r="AE140" i="1"/>
  <c r="K140" i="1"/>
  <c r="AA140" i="1"/>
  <c r="AE153" i="1"/>
  <c r="AA153" i="1"/>
  <c r="K153" i="1"/>
  <c r="K116" i="1"/>
  <c r="AE116" i="1"/>
  <c r="AA116" i="1"/>
  <c r="AE94" i="1"/>
  <c r="AA94" i="1"/>
  <c r="K94" i="1"/>
  <c r="AE188" i="1"/>
  <c r="AA188" i="1"/>
  <c r="AA198" i="1" s="1"/>
  <c r="I198" i="1"/>
  <c r="K188" i="1"/>
  <c r="K198" i="1" s="1"/>
  <c r="AA225" i="1"/>
  <c r="AE225" i="1"/>
  <c r="K225" i="1"/>
  <c r="AE157" i="1"/>
  <c r="AA157" i="1"/>
  <c r="K157" i="1"/>
  <c r="AE211" i="1"/>
  <c r="AA211" i="1"/>
  <c r="K211" i="1"/>
  <c r="K43" i="1"/>
  <c r="AE43" i="1"/>
  <c r="AA43" i="1"/>
  <c r="K109" i="1"/>
  <c r="AE109" i="1"/>
  <c r="AA109" i="1"/>
  <c r="AA191" i="1"/>
  <c r="K191" i="1"/>
  <c r="AE191" i="1"/>
  <c r="K155" i="1"/>
  <c r="AE155" i="1"/>
  <c r="AA155" i="1"/>
  <c r="K106" i="1"/>
  <c r="K120" i="1" s="1"/>
  <c r="I120" i="1"/>
  <c r="AE106" i="1"/>
  <c r="AA106" i="1"/>
  <c r="AA120" i="1" s="1"/>
  <c r="K268" i="1"/>
  <c r="AE268" i="1"/>
  <c r="AA268" i="1"/>
  <c r="K269" i="1"/>
  <c r="AE269" i="1"/>
  <c r="AA269" i="1"/>
  <c r="K197" i="1"/>
  <c r="AE197" i="1"/>
  <c r="AA197" i="1"/>
  <c r="L26" i="1"/>
  <c r="V74" i="1" l="1"/>
  <c r="W74" i="1" s="1"/>
  <c r="K259" i="1"/>
  <c r="L259" i="1" s="1"/>
  <c r="L120" i="1"/>
  <c r="L180" i="1"/>
  <c r="V63" i="1"/>
  <c r="W63" i="1" s="1"/>
  <c r="V66" i="1"/>
  <c r="W66" i="1" s="1"/>
  <c r="V60" i="1"/>
  <c r="W60" i="1" s="1"/>
  <c r="V70" i="1"/>
  <c r="W70" i="1" s="1"/>
  <c r="L98" i="1"/>
  <c r="V96" i="1" s="1"/>
  <c r="W96" i="1" s="1"/>
  <c r="L295" i="1"/>
  <c r="V292" i="1" s="1"/>
  <c r="W292" i="1" s="1"/>
  <c r="W295" i="1" s="1"/>
  <c r="AA245" i="1"/>
  <c r="K245" i="1"/>
  <c r="L245" i="1" s="1"/>
  <c r="AA259" i="1"/>
  <c r="AA272" i="1"/>
  <c r="K272" i="1"/>
  <c r="L272" i="1" s="1"/>
  <c r="V23" i="1"/>
  <c r="W23" i="1" s="1"/>
  <c r="V20" i="1"/>
  <c r="W20" i="1" s="1"/>
  <c r="V14" i="1"/>
  <c r="W14" i="1" s="1"/>
  <c r="Q26" i="1"/>
  <c r="S26" i="1" s="1"/>
  <c r="P26" i="1"/>
  <c r="R26" i="1" s="1"/>
  <c r="M26" i="1"/>
  <c r="V19" i="1"/>
  <c r="W19" i="1" s="1"/>
  <c r="V11" i="1"/>
  <c r="W11" i="1" s="1"/>
  <c r="V21" i="1"/>
  <c r="W21" i="1" s="1"/>
  <c r="V8" i="1"/>
  <c r="W8" i="1" s="1"/>
  <c r="W26" i="1" s="1"/>
  <c r="V17" i="1"/>
  <c r="W17" i="1" s="1"/>
  <c r="V15" i="1"/>
  <c r="W15" i="1" s="1"/>
  <c r="V24" i="1"/>
  <c r="W24" i="1" s="1"/>
  <c r="V9" i="1"/>
  <c r="W9" i="1" s="1"/>
  <c r="V22" i="1"/>
  <c r="W22" i="1" s="1"/>
  <c r="V16" i="1"/>
  <c r="W16" i="1" s="1"/>
  <c r="V25" i="1"/>
  <c r="W25" i="1" s="1"/>
  <c r="N141" i="1"/>
  <c r="Z141" i="1"/>
  <c r="L284" i="1"/>
  <c r="N161" i="1"/>
  <c r="Z161" i="1"/>
  <c r="AB161" i="1" s="1"/>
  <c r="V179" i="1"/>
  <c r="W179" i="1" s="1"/>
  <c r="M180" i="1"/>
  <c r="V171" i="1"/>
  <c r="W171" i="1" s="1"/>
  <c r="V178" i="1"/>
  <c r="W178" i="1" s="1"/>
  <c r="V173" i="1"/>
  <c r="W173" i="1" s="1"/>
  <c r="V177" i="1"/>
  <c r="W177" i="1" s="1"/>
  <c r="V174" i="1"/>
  <c r="W174" i="1" s="1"/>
  <c r="V169" i="1"/>
  <c r="W169" i="1" s="1"/>
  <c r="W180" i="1" s="1"/>
  <c r="V175" i="1"/>
  <c r="W175" i="1" s="1"/>
  <c r="V172" i="1"/>
  <c r="W172" i="1" s="1"/>
  <c r="V170" i="1"/>
  <c r="W170" i="1" s="1"/>
  <c r="Z231" i="1"/>
  <c r="AB231" i="1" s="1"/>
  <c r="N231" i="1"/>
  <c r="Z215" i="1"/>
  <c r="AB215" i="1" s="1"/>
  <c r="N215" i="1"/>
  <c r="V176" i="1"/>
  <c r="W176" i="1" s="1"/>
  <c r="AB141" i="1"/>
  <c r="Z180" i="1"/>
  <c r="AB180" i="1" s="1"/>
  <c r="N180" i="1"/>
  <c r="Q180" i="1" s="1"/>
  <c r="S180" i="1" s="1"/>
  <c r="N284" i="1"/>
  <c r="Z284" i="1"/>
  <c r="AB284" i="1" s="1"/>
  <c r="L51" i="1"/>
  <c r="N51" i="1"/>
  <c r="Z51" i="1"/>
  <c r="AB51" i="1" s="1"/>
  <c r="N295" i="1"/>
  <c r="Z295" i="1"/>
  <c r="AB295" i="1" s="1"/>
  <c r="M75" i="1"/>
  <c r="V73" i="1"/>
  <c r="W73" i="1" s="1"/>
  <c r="V67" i="1"/>
  <c r="W67" i="1" s="1"/>
  <c r="V68" i="1"/>
  <c r="W68" i="1" s="1"/>
  <c r="V61" i="1"/>
  <c r="W61" i="1" s="1"/>
  <c r="V69" i="1"/>
  <c r="W69" i="1" s="1"/>
  <c r="V72" i="1"/>
  <c r="W72" i="1" s="1"/>
  <c r="V65" i="1"/>
  <c r="W65" i="1" s="1"/>
  <c r="V59" i="1"/>
  <c r="W59" i="1" s="1"/>
  <c r="W75" i="1" s="1"/>
  <c r="V62" i="1"/>
  <c r="W62" i="1" s="1"/>
  <c r="V71" i="1"/>
  <c r="W71" i="1" s="1"/>
  <c r="L198" i="1"/>
  <c r="Z98" i="1"/>
  <c r="AB98" i="1" s="1"/>
  <c r="N98" i="1"/>
  <c r="N120" i="1"/>
  <c r="Z120" i="1"/>
  <c r="N75" i="1"/>
  <c r="Q75" i="1" s="1"/>
  <c r="S75" i="1" s="1"/>
  <c r="Z75" i="1"/>
  <c r="AB75" i="1" s="1"/>
  <c r="Q120" i="1"/>
  <c r="S120" i="1" s="1"/>
  <c r="V107" i="1"/>
  <c r="W107" i="1" s="1"/>
  <c r="P120" i="1"/>
  <c r="R120" i="1" s="1"/>
  <c r="M120" i="1"/>
  <c r="V106" i="1"/>
  <c r="W106" i="1" s="1"/>
  <c r="W120" i="1" s="1"/>
  <c r="V118" i="1"/>
  <c r="W118" i="1" s="1"/>
  <c r="V109" i="1"/>
  <c r="W109" i="1" s="1"/>
  <c r="V112" i="1"/>
  <c r="W112" i="1" s="1"/>
  <c r="V114" i="1"/>
  <c r="W114" i="1" s="1"/>
  <c r="V111" i="1"/>
  <c r="W111" i="1" s="1"/>
  <c r="V117" i="1"/>
  <c r="W117" i="1" s="1"/>
  <c r="V119" i="1"/>
  <c r="W119" i="1" s="1"/>
  <c r="V110" i="1"/>
  <c r="W110" i="1" s="1"/>
  <c r="V113" i="1"/>
  <c r="W113" i="1" s="1"/>
  <c r="N198" i="1"/>
  <c r="Z198" i="1"/>
  <c r="AB198" i="1"/>
  <c r="N305" i="1"/>
  <c r="Z305" i="1"/>
  <c r="AB305" i="1" s="1"/>
  <c r="V13" i="1"/>
  <c r="W13" i="1" s="1"/>
  <c r="V18" i="1"/>
  <c r="W18" i="1" s="1"/>
  <c r="AB120" i="1"/>
  <c r="N272" i="1"/>
  <c r="Z272" i="1"/>
  <c r="V10" i="1"/>
  <c r="W10" i="1" s="1"/>
  <c r="V89" i="1"/>
  <c r="W89" i="1" s="1"/>
  <c r="V83" i="1"/>
  <c r="W83" i="1" s="1"/>
  <c r="W98" i="1" s="1"/>
  <c r="V95" i="1"/>
  <c r="W95" i="1" s="1"/>
  <c r="V88" i="1"/>
  <c r="W88" i="1" s="1"/>
  <c r="V97" i="1"/>
  <c r="W97" i="1" s="1"/>
  <c r="V91" i="1"/>
  <c r="W91" i="1" s="1"/>
  <c r="L305" i="1"/>
  <c r="L161" i="1"/>
  <c r="Z245" i="1"/>
  <c r="N245" i="1"/>
  <c r="L141" i="1"/>
  <c r="V12" i="1"/>
  <c r="W12" i="1" s="1"/>
  <c r="L231" i="1"/>
  <c r="Z259" i="1"/>
  <c r="N259" i="1"/>
  <c r="L215" i="1"/>
  <c r="V294" i="1" l="1"/>
  <c r="W294" i="1" s="1"/>
  <c r="V293" i="1"/>
  <c r="W293" i="1" s="1"/>
  <c r="M295" i="1"/>
  <c r="AB259" i="1"/>
  <c r="V93" i="1"/>
  <c r="W93" i="1" s="1"/>
  <c r="V87" i="1"/>
  <c r="W87" i="1" s="1"/>
  <c r="V94" i="1"/>
  <c r="W94" i="1" s="1"/>
  <c r="V86" i="1"/>
  <c r="W86" i="1" s="1"/>
  <c r="V92" i="1"/>
  <c r="W92" i="1" s="1"/>
  <c r="P75" i="1"/>
  <c r="R75" i="1" s="1"/>
  <c r="V84" i="1"/>
  <c r="W84" i="1" s="1"/>
  <c r="V90" i="1"/>
  <c r="W90" i="1" s="1"/>
  <c r="M98" i="1"/>
  <c r="P98" i="1"/>
  <c r="R98" i="1" s="1"/>
  <c r="P295" i="1"/>
  <c r="R295" i="1" s="1"/>
  <c r="V85" i="1"/>
  <c r="W85" i="1" s="1"/>
  <c r="V116" i="1"/>
  <c r="W116" i="1" s="1"/>
  <c r="V108" i="1"/>
  <c r="W108" i="1" s="1"/>
  <c r="V115" i="1"/>
  <c r="W115" i="1" s="1"/>
  <c r="AB245" i="1"/>
  <c r="AB272" i="1"/>
  <c r="AW295" i="1"/>
  <c r="BQ295" i="1" s="1"/>
  <c r="BQ296" i="1" s="1"/>
  <c r="AD295" i="1"/>
  <c r="BK295" i="1"/>
  <c r="AT295" i="1"/>
  <c r="Y295" i="1"/>
  <c r="AC295" i="1" s="1"/>
  <c r="M198" i="1"/>
  <c r="Q198" i="1"/>
  <c r="S198" i="1" s="1"/>
  <c r="P198" i="1"/>
  <c r="R198" i="1" s="1"/>
  <c r="V196" i="1"/>
  <c r="W196" i="1" s="1"/>
  <c r="V189" i="1"/>
  <c r="W189" i="1" s="1"/>
  <c r="V192" i="1"/>
  <c r="W192" i="1" s="1"/>
  <c r="V193" i="1"/>
  <c r="W193" i="1" s="1"/>
  <c r="V190" i="1"/>
  <c r="W190" i="1" s="1"/>
  <c r="V195" i="1"/>
  <c r="W195" i="1" s="1"/>
  <c r="V191" i="1"/>
  <c r="W191" i="1" s="1"/>
  <c r="V188" i="1"/>
  <c r="W188" i="1" s="1"/>
  <c r="W198" i="1" s="1"/>
  <c r="V194" i="1"/>
  <c r="W194" i="1" s="1"/>
  <c r="V197" i="1"/>
  <c r="W197" i="1" s="1"/>
  <c r="Q295" i="1"/>
  <c r="S295" i="1" s="1"/>
  <c r="BK98" i="1"/>
  <c r="AD98" i="1"/>
  <c r="AW98" i="1"/>
  <c r="BQ98" i="1" s="1"/>
  <c r="BQ99" i="1" s="1"/>
  <c r="AT98" i="1"/>
  <c r="Y98" i="1"/>
  <c r="AC98" i="1" s="1"/>
  <c r="Q51" i="1"/>
  <c r="S51" i="1" s="1"/>
  <c r="P51" i="1"/>
  <c r="R51" i="1" s="1"/>
  <c r="M51" i="1"/>
  <c r="V41" i="1"/>
  <c r="W41" i="1" s="1"/>
  <c r="V43" i="1"/>
  <c r="W43" i="1" s="1"/>
  <c r="V40" i="1"/>
  <c r="W40" i="1" s="1"/>
  <c r="V46" i="1"/>
  <c r="W46" i="1" s="1"/>
  <c r="V44" i="1"/>
  <c r="W44" i="1" s="1"/>
  <c r="V36" i="1"/>
  <c r="W36" i="1" s="1"/>
  <c r="V42" i="1"/>
  <c r="W42" i="1" s="1"/>
  <c r="V38" i="1"/>
  <c r="W38" i="1" s="1"/>
  <c r="V35" i="1"/>
  <c r="W35" i="1" s="1"/>
  <c r="V50" i="1"/>
  <c r="W50" i="1" s="1"/>
  <c r="V48" i="1"/>
  <c r="W48" i="1" s="1"/>
  <c r="V34" i="1"/>
  <c r="W34" i="1" s="1"/>
  <c r="W51" i="1" s="1"/>
  <c r="V47" i="1"/>
  <c r="W47" i="1" s="1"/>
  <c r="V37" i="1"/>
  <c r="W37" i="1" s="1"/>
  <c r="V39" i="1"/>
  <c r="W39" i="1" s="1"/>
  <c r="V49" i="1"/>
  <c r="W49" i="1" s="1"/>
  <c r="V45" i="1"/>
  <c r="W45" i="1" s="1"/>
  <c r="AT26" i="1"/>
  <c r="BK26" i="1"/>
  <c r="AD26" i="1"/>
  <c r="AW26" i="1"/>
  <c r="BQ26" i="1" s="1"/>
  <c r="BQ27" i="1" s="1"/>
  <c r="Y26" i="1"/>
  <c r="AC26" i="1" s="1"/>
  <c r="AW75" i="1"/>
  <c r="BQ75" i="1" s="1"/>
  <c r="BQ76" i="1" s="1"/>
  <c r="AD75" i="1"/>
  <c r="BK75" i="1"/>
  <c r="Y75" i="1"/>
  <c r="AC75" i="1" s="1"/>
  <c r="AT75" i="1"/>
  <c r="BK120" i="1"/>
  <c r="AW120" i="1"/>
  <c r="BQ120" i="1" s="1"/>
  <c r="BQ121" i="1" s="1"/>
  <c r="Y120" i="1"/>
  <c r="AC120" i="1" s="1"/>
  <c r="AT120" i="1"/>
  <c r="AD120" i="1"/>
  <c r="P272" i="1"/>
  <c r="R272" i="1" s="1"/>
  <c r="M272" i="1"/>
  <c r="V267" i="1"/>
  <c r="W267" i="1" s="1"/>
  <c r="Q272" i="1"/>
  <c r="S272" i="1" s="1"/>
  <c r="V268" i="1"/>
  <c r="W268" i="1" s="1"/>
  <c r="V271" i="1"/>
  <c r="W271" i="1" s="1"/>
  <c r="V269" i="1"/>
  <c r="W269" i="1" s="1"/>
  <c r="V270" i="1"/>
  <c r="W270" i="1" s="1"/>
  <c r="AD180" i="1"/>
  <c r="AW180" i="1"/>
  <c r="BQ180" i="1" s="1"/>
  <c r="BQ181" i="1" s="1"/>
  <c r="Y180" i="1"/>
  <c r="AC180" i="1" s="1"/>
  <c r="AT180" i="1"/>
  <c r="BK180" i="1"/>
  <c r="Q305" i="1"/>
  <c r="S305" i="1" s="1"/>
  <c r="P305" i="1"/>
  <c r="R305" i="1" s="1"/>
  <c r="M305" i="1"/>
  <c r="V303" i="1"/>
  <c r="W303" i="1" s="1"/>
  <c r="W305" i="1" s="1"/>
  <c r="V304" i="1"/>
  <c r="W304" i="1" s="1"/>
  <c r="Q231" i="1"/>
  <c r="S231" i="1" s="1"/>
  <c r="P231" i="1"/>
  <c r="R231" i="1" s="1"/>
  <c r="V223" i="1"/>
  <c r="W223" i="1" s="1"/>
  <c r="W231" i="1" s="1"/>
  <c r="M231" i="1"/>
  <c r="V230" i="1"/>
  <c r="W230" i="1" s="1"/>
  <c r="V225" i="1"/>
  <c r="W225" i="1" s="1"/>
  <c r="V229" i="1"/>
  <c r="W229" i="1" s="1"/>
  <c r="V228" i="1"/>
  <c r="W228" i="1" s="1"/>
  <c r="V224" i="1"/>
  <c r="W224" i="1" s="1"/>
  <c r="V226" i="1"/>
  <c r="W226" i="1" s="1"/>
  <c r="V227" i="1"/>
  <c r="W227" i="1" s="1"/>
  <c r="Q245" i="1"/>
  <c r="S245" i="1" s="1"/>
  <c r="M245" i="1"/>
  <c r="V244" i="1"/>
  <c r="W244" i="1" s="1"/>
  <c r="P245" i="1"/>
  <c r="R245" i="1" s="1"/>
  <c r="V239" i="1"/>
  <c r="W239" i="1" s="1"/>
  <c r="V240" i="1"/>
  <c r="W240" i="1" s="1"/>
  <c r="V242" i="1"/>
  <c r="W242" i="1" s="1"/>
  <c r="V243" i="1"/>
  <c r="W243" i="1" s="1"/>
  <c r="V241" i="1"/>
  <c r="W241" i="1" s="1"/>
  <c r="P141" i="1"/>
  <c r="R141" i="1" s="1"/>
  <c r="V136" i="1"/>
  <c r="W136" i="1" s="1"/>
  <c r="Q141" i="1"/>
  <c r="S141" i="1" s="1"/>
  <c r="M141" i="1"/>
  <c r="V139" i="1"/>
  <c r="W139" i="1" s="1"/>
  <c r="V128" i="1"/>
  <c r="W128" i="1" s="1"/>
  <c r="W141" i="1" s="1"/>
  <c r="V134" i="1"/>
  <c r="W134" i="1" s="1"/>
  <c r="V132" i="1"/>
  <c r="W132" i="1" s="1"/>
  <c r="V140" i="1"/>
  <c r="W140" i="1" s="1"/>
  <c r="V137" i="1"/>
  <c r="W137" i="1" s="1"/>
  <c r="V138" i="1"/>
  <c r="W138" i="1" s="1"/>
  <c r="V135" i="1"/>
  <c r="W135" i="1" s="1"/>
  <c r="V130" i="1"/>
  <c r="W130" i="1" s="1"/>
  <c r="V129" i="1"/>
  <c r="W129" i="1" s="1"/>
  <c r="V133" i="1"/>
  <c r="W133" i="1" s="1"/>
  <c r="V131" i="1"/>
  <c r="W131" i="1" s="1"/>
  <c r="Q284" i="1"/>
  <c r="S284" i="1" s="1"/>
  <c r="P284" i="1"/>
  <c r="R284" i="1" s="1"/>
  <c r="M284" i="1"/>
  <c r="V283" i="1"/>
  <c r="W283" i="1" s="1"/>
  <c r="V282" i="1"/>
  <c r="W282" i="1" s="1"/>
  <c r="V280" i="1"/>
  <c r="W280" i="1" s="1"/>
  <c r="W284" i="1" s="1"/>
  <c r="V281" i="1"/>
  <c r="W281" i="1" s="1"/>
  <c r="P180" i="1"/>
  <c r="R180" i="1" s="1"/>
  <c r="Q161" i="1"/>
  <c r="S161" i="1" s="1"/>
  <c r="M161" i="1"/>
  <c r="V151" i="1"/>
  <c r="W151" i="1" s="1"/>
  <c r="P161" i="1"/>
  <c r="R161" i="1" s="1"/>
  <c r="V158" i="1"/>
  <c r="W158" i="1" s="1"/>
  <c r="V155" i="1"/>
  <c r="W155" i="1" s="1"/>
  <c r="V159" i="1"/>
  <c r="W159" i="1" s="1"/>
  <c r="V150" i="1"/>
  <c r="W150" i="1" s="1"/>
  <c r="V160" i="1"/>
  <c r="W160" i="1" s="1"/>
  <c r="V157" i="1"/>
  <c r="W157" i="1" s="1"/>
  <c r="V154" i="1"/>
  <c r="W154" i="1" s="1"/>
  <c r="V156" i="1"/>
  <c r="W156" i="1" s="1"/>
  <c r="V149" i="1"/>
  <c r="W149" i="1" s="1"/>
  <c r="W161" i="1" s="1"/>
  <c r="V152" i="1"/>
  <c r="W152" i="1" s="1"/>
  <c r="V153" i="1"/>
  <c r="W153" i="1" s="1"/>
  <c r="Q215" i="1"/>
  <c r="S215" i="1" s="1"/>
  <c r="M215" i="1"/>
  <c r="V211" i="1"/>
  <c r="W211" i="1" s="1"/>
  <c r="P215" i="1"/>
  <c r="R215" i="1" s="1"/>
  <c r="V214" i="1"/>
  <c r="W214" i="1" s="1"/>
  <c r="V213" i="1"/>
  <c r="W213" i="1" s="1"/>
  <c r="V206" i="1"/>
  <c r="W206" i="1" s="1"/>
  <c r="W215" i="1" s="1"/>
  <c r="V210" i="1"/>
  <c r="W210" i="1" s="1"/>
  <c r="V207" i="1"/>
  <c r="W207" i="1" s="1"/>
  <c r="V212" i="1"/>
  <c r="W212" i="1" s="1"/>
  <c r="V208" i="1"/>
  <c r="W208" i="1" s="1"/>
  <c r="V209" i="1"/>
  <c r="W209" i="1" s="1"/>
  <c r="Q98" i="1"/>
  <c r="S98" i="1" s="1"/>
  <c r="P259" i="1"/>
  <c r="R259" i="1" s="1"/>
  <c r="M259" i="1"/>
  <c r="Q259" i="1"/>
  <c r="S259" i="1" s="1"/>
  <c r="V258" i="1"/>
  <c r="W258" i="1" s="1"/>
  <c r="V253" i="1"/>
  <c r="W253" i="1" s="1"/>
  <c r="V256" i="1"/>
  <c r="W256" i="1" s="1"/>
  <c r="V257" i="1"/>
  <c r="W257" i="1" s="1"/>
  <c r="V255" i="1"/>
  <c r="W255" i="1" s="1"/>
  <c r="V254" i="1"/>
  <c r="W254" i="1" s="1"/>
  <c r="W245" i="1" l="1"/>
  <c r="W272" i="1"/>
  <c r="AD272" i="1" s="1"/>
  <c r="W259" i="1"/>
  <c r="BK215" i="1"/>
  <c r="Y215" i="1"/>
  <c r="AC215" i="1" s="1"/>
  <c r="AW215" i="1"/>
  <c r="BQ215" i="1" s="1"/>
  <c r="BQ216" i="1" s="1"/>
  <c r="AT215" i="1"/>
  <c r="AD215" i="1"/>
  <c r="AW231" i="1"/>
  <c r="BQ231" i="1" s="1"/>
  <c r="BQ232" i="1" s="1"/>
  <c r="Y231" i="1"/>
  <c r="AC231" i="1" s="1"/>
  <c r="AT231" i="1"/>
  <c r="BK231" i="1"/>
  <c r="AD231" i="1"/>
  <c r="AW198" i="1"/>
  <c r="BQ198" i="1" s="1"/>
  <c r="BQ199" i="1" s="1"/>
  <c r="Y198" i="1"/>
  <c r="AC198" i="1" s="1"/>
  <c r="BK198" i="1"/>
  <c r="AT198" i="1"/>
  <c r="AD198" i="1"/>
  <c r="AD19" i="1"/>
  <c r="AF19" i="1" s="1"/>
  <c r="AD16" i="1"/>
  <c r="AF16" i="1" s="1"/>
  <c r="AD8" i="1"/>
  <c r="AF8" i="1" s="1"/>
  <c r="AD24" i="1"/>
  <c r="AF24" i="1" s="1"/>
  <c r="AD21" i="1"/>
  <c r="AF21" i="1" s="1"/>
  <c r="AD17" i="1"/>
  <c r="AF17" i="1" s="1"/>
  <c r="AD9" i="1"/>
  <c r="AF9" i="1" s="1"/>
  <c r="AD18" i="1"/>
  <c r="AF18" i="1" s="1"/>
  <c r="AD10" i="1"/>
  <c r="AF10" i="1" s="1"/>
  <c r="AD11" i="1"/>
  <c r="AF11" i="1" s="1"/>
  <c r="AD25" i="1"/>
  <c r="AF25" i="1" s="1"/>
  <c r="AD22" i="1"/>
  <c r="AF22" i="1" s="1"/>
  <c r="AD12" i="1"/>
  <c r="AF12" i="1" s="1"/>
  <c r="AD13" i="1"/>
  <c r="AF13" i="1" s="1"/>
  <c r="AD20" i="1"/>
  <c r="AF20" i="1" s="1"/>
  <c r="AD14" i="1"/>
  <c r="AF14" i="1" s="1"/>
  <c r="AD23" i="1"/>
  <c r="AF23" i="1" s="1"/>
  <c r="AD15" i="1"/>
  <c r="AF15" i="1" s="1"/>
  <c r="AT272" i="1"/>
  <c r="Y272" i="1"/>
  <c r="AC272" i="1" s="1"/>
  <c r="Y245" i="1"/>
  <c r="AC245" i="1" s="1"/>
  <c r="AT245" i="1"/>
  <c r="BK245" i="1"/>
  <c r="AD245" i="1"/>
  <c r="BA26" i="1"/>
  <c r="BC26" i="1"/>
  <c r="AY26" i="1"/>
  <c r="AZ26" i="1" s="1"/>
  <c r="AV26" i="1"/>
  <c r="Y305" i="1"/>
  <c r="AC305" i="1" s="1"/>
  <c r="AW305" i="1"/>
  <c r="BQ305" i="1" s="1"/>
  <c r="BQ306" i="1" s="1"/>
  <c r="AD305" i="1"/>
  <c r="BK305" i="1"/>
  <c r="AT305" i="1"/>
  <c r="AD114" i="1"/>
  <c r="AF114" i="1" s="1"/>
  <c r="AD106" i="1"/>
  <c r="AF106" i="1" s="1"/>
  <c r="AD117" i="1"/>
  <c r="AF117" i="1" s="1"/>
  <c r="AD119" i="1"/>
  <c r="AF119" i="1" s="1"/>
  <c r="AD112" i="1"/>
  <c r="AF112" i="1" s="1"/>
  <c r="AD110" i="1"/>
  <c r="AF110" i="1" s="1"/>
  <c r="AD108" i="1"/>
  <c r="AF108" i="1" s="1"/>
  <c r="AD116" i="1"/>
  <c r="AF116" i="1" s="1"/>
  <c r="AD118" i="1"/>
  <c r="AF118" i="1" s="1"/>
  <c r="AD109" i="1"/>
  <c r="AF109" i="1" s="1"/>
  <c r="AD111" i="1"/>
  <c r="AF111" i="1" s="1"/>
  <c r="AD115" i="1"/>
  <c r="AF115" i="1" s="1"/>
  <c r="AD113" i="1"/>
  <c r="AF113" i="1" s="1"/>
  <c r="AD107" i="1"/>
  <c r="AF107" i="1" s="1"/>
  <c r="BA120" i="1"/>
  <c r="AY120" i="1"/>
  <c r="AZ120" i="1" s="1"/>
  <c r="BC120" i="1"/>
  <c r="AV120" i="1"/>
  <c r="AC114" i="1"/>
  <c r="AC106" i="1"/>
  <c r="AC117" i="1"/>
  <c r="AC118" i="1"/>
  <c r="AC110" i="1"/>
  <c r="AC119" i="1"/>
  <c r="AC112" i="1"/>
  <c r="AC108" i="1"/>
  <c r="AC109" i="1"/>
  <c r="AC113" i="1"/>
  <c r="AC107" i="1"/>
  <c r="AC115" i="1"/>
  <c r="AC116" i="1"/>
  <c r="AC111" i="1"/>
  <c r="BK284" i="1"/>
  <c r="AT284" i="1"/>
  <c r="Y284" i="1"/>
  <c r="AC284" i="1" s="1"/>
  <c r="AW284" i="1"/>
  <c r="BQ284" i="1" s="1"/>
  <c r="BQ285" i="1" s="1"/>
  <c r="AD284" i="1"/>
  <c r="BK141" i="1"/>
  <c r="AT141" i="1"/>
  <c r="AD141" i="1"/>
  <c r="AW141" i="1"/>
  <c r="BQ141" i="1" s="1"/>
  <c r="BQ142" i="1" s="1"/>
  <c r="Y141" i="1"/>
  <c r="AC141" i="1" s="1"/>
  <c r="AC95" i="1"/>
  <c r="AC87" i="1"/>
  <c r="AC96" i="1"/>
  <c r="AC88" i="1"/>
  <c r="AC89" i="1"/>
  <c r="AC97" i="1"/>
  <c r="AC90" i="1"/>
  <c r="AC93" i="1"/>
  <c r="AC85" i="1"/>
  <c r="AC94" i="1"/>
  <c r="AC86" i="1"/>
  <c r="AC91" i="1"/>
  <c r="AC84" i="1"/>
  <c r="AC92" i="1"/>
  <c r="AC83" i="1"/>
  <c r="BK161" i="1"/>
  <c r="Y161" i="1"/>
  <c r="AC161" i="1" s="1"/>
  <c r="AW161" i="1"/>
  <c r="BQ161" i="1" s="1"/>
  <c r="BQ162" i="1" s="1"/>
  <c r="AT161" i="1"/>
  <c r="AD161" i="1"/>
  <c r="AY180" i="1"/>
  <c r="AZ180" i="1" s="1"/>
  <c r="BC180" i="1"/>
  <c r="AV180" i="1"/>
  <c r="BA180" i="1"/>
  <c r="BJ180" i="1" s="1"/>
  <c r="AW51" i="1"/>
  <c r="BQ51" i="1" s="1"/>
  <c r="BQ52" i="1" s="1"/>
  <c r="BK51" i="1"/>
  <c r="Y51" i="1"/>
  <c r="AC51" i="1" s="1"/>
  <c r="AT51" i="1"/>
  <c r="AD51" i="1"/>
  <c r="BA98" i="1"/>
  <c r="BC98" i="1"/>
  <c r="AV98" i="1"/>
  <c r="AY98" i="1"/>
  <c r="AZ98" i="1" s="1"/>
  <c r="AC178" i="1"/>
  <c r="AC175" i="1"/>
  <c r="AC176" i="1"/>
  <c r="AC177" i="1"/>
  <c r="AC169" i="1"/>
  <c r="AC170" i="1"/>
  <c r="AC171" i="1"/>
  <c r="AC172" i="1"/>
  <c r="AC179" i="1"/>
  <c r="AC174" i="1"/>
  <c r="AC173" i="1"/>
  <c r="BA75" i="1"/>
  <c r="BJ75" i="1" s="1"/>
  <c r="AY75" i="1"/>
  <c r="AZ75" i="1" s="1"/>
  <c r="AV75" i="1"/>
  <c r="BC75" i="1"/>
  <c r="AC72" i="1"/>
  <c r="AC64" i="1"/>
  <c r="AC71" i="1"/>
  <c r="AC68" i="1"/>
  <c r="AC74" i="1"/>
  <c r="AC62" i="1"/>
  <c r="AC69" i="1"/>
  <c r="AC66" i="1"/>
  <c r="AC63" i="1"/>
  <c r="AC59" i="1"/>
  <c r="AC73" i="1"/>
  <c r="AC70" i="1"/>
  <c r="AC67" i="1"/>
  <c r="AC60" i="1"/>
  <c r="AC61" i="1"/>
  <c r="AC65" i="1"/>
  <c r="AD96" i="1"/>
  <c r="AF96" i="1" s="1"/>
  <c r="AD88" i="1"/>
  <c r="AF88" i="1" s="1"/>
  <c r="AD89" i="1"/>
  <c r="AF89" i="1" s="1"/>
  <c r="AD97" i="1"/>
  <c r="AF97" i="1" s="1"/>
  <c r="AD90" i="1"/>
  <c r="AF90" i="1" s="1"/>
  <c r="AD91" i="1"/>
  <c r="AF91" i="1" s="1"/>
  <c r="AD83" i="1"/>
  <c r="AF83" i="1" s="1"/>
  <c r="AD92" i="1"/>
  <c r="AF92" i="1" s="1"/>
  <c r="AD84" i="1"/>
  <c r="AF84" i="1" s="1"/>
  <c r="AD93" i="1"/>
  <c r="AF93" i="1" s="1"/>
  <c r="AD85" i="1"/>
  <c r="AF85" i="1" s="1"/>
  <c r="AD95" i="1"/>
  <c r="AF95" i="1" s="1"/>
  <c r="AD87" i="1"/>
  <c r="AF87" i="1" s="1"/>
  <c r="AD86" i="1"/>
  <c r="AF86" i="1" s="1"/>
  <c r="AD94" i="1"/>
  <c r="AF94" i="1" s="1"/>
  <c r="AC292" i="1"/>
  <c r="AC294" i="1"/>
  <c r="AC293" i="1"/>
  <c r="AD176" i="1"/>
  <c r="AF176" i="1" s="1"/>
  <c r="AD170" i="1"/>
  <c r="AF170" i="1" s="1"/>
  <c r="AD171" i="1"/>
  <c r="AF171" i="1" s="1"/>
  <c r="AD178" i="1"/>
  <c r="AF178" i="1" s="1"/>
  <c r="AD172" i="1"/>
  <c r="AF172" i="1" s="1"/>
  <c r="AD179" i="1"/>
  <c r="AF179" i="1" s="1"/>
  <c r="AD174" i="1"/>
  <c r="AF174" i="1" s="1"/>
  <c r="AD177" i="1"/>
  <c r="AF177" i="1" s="1"/>
  <c r="AD175" i="1"/>
  <c r="AF175" i="1" s="1"/>
  <c r="AD169" i="1"/>
  <c r="AF169" i="1" s="1"/>
  <c r="AD173" i="1"/>
  <c r="AF173" i="1" s="1"/>
  <c r="BC295" i="1"/>
  <c r="BA295" i="1"/>
  <c r="BJ295" i="1" s="1"/>
  <c r="AV295" i="1"/>
  <c r="AY295" i="1"/>
  <c r="AZ295" i="1" s="1"/>
  <c r="AD72" i="1"/>
  <c r="AF72" i="1" s="1"/>
  <c r="AD64" i="1"/>
  <c r="AF64" i="1" s="1"/>
  <c r="AD74" i="1"/>
  <c r="AF74" i="1" s="1"/>
  <c r="AD62" i="1"/>
  <c r="AF62" i="1" s="1"/>
  <c r="AD69" i="1"/>
  <c r="AF69" i="1" s="1"/>
  <c r="AD66" i="1"/>
  <c r="AF66" i="1" s="1"/>
  <c r="AD63" i="1"/>
  <c r="AF63" i="1" s="1"/>
  <c r="AD59" i="1"/>
  <c r="AF59" i="1" s="1"/>
  <c r="AD73" i="1"/>
  <c r="AF73" i="1" s="1"/>
  <c r="AD70" i="1"/>
  <c r="AF70" i="1" s="1"/>
  <c r="AD67" i="1"/>
  <c r="AF67" i="1" s="1"/>
  <c r="AD60" i="1"/>
  <c r="AF60" i="1" s="1"/>
  <c r="AD65" i="1"/>
  <c r="AF65" i="1" s="1"/>
  <c r="AD61" i="1"/>
  <c r="AF61" i="1" s="1"/>
  <c r="AD71" i="1"/>
  <c r="AF71" i="1" s="1"/>
  <c r="AD68" i="1"/>
  <c r="AF68" i="1" s="1"/>
  <c r="AD293" i="1"/>
  <c r="AF293" i="1" s="1"/>
  <c r="AD294" i="1"/>
  <c r="AF294" i="1" s="1"/>
  <c r="AD292" i="1"/>
  <c r="AF292" i="1" s="1"/>
  <c r="AC23" i="1"/>
  <c r="AC16" i="1"/>
  <c r="AC8" i="1"/>
  <c r="AC24" i="1"/>
  <c r="AC21" i="1"/>
  <c r="AC17" i="1"/>
  <c r="AC9" i="1"/>
  <c r="AC18" i="1"/>
  <c r="AC10" i="1"/>
  <c r="AC19" i="1"/>
  <c r="AC11" i="1"/>
  <c r="AC25" i="1"/>
  <c r="AC22" i="1"/>
  <c r="AC12" i="1"/>
  <c r="AC13" i="1"/>
  <c r="AC20" i="1"/>
  <c r="AC14" i="1"/>
  <c r="AC15" i="1"/>
  <c r="Y259" i="1" l="1"/>
  <c r="AC259" i="1" s="1"/>
  <c r="AD259" i="1" s="1"/>
  <c r="AD256" i="1" s="1"/>
  <c r="AF256" i="1" s="1"/>
  <c r="AT259" i="1"/>
  <c r="BA259" i="1" s="1"/>
  <c r="AG13" i="1"/>
  <c r="AG25" i="1"/>
  <c r="AG61" i="1"/>
  <c r="AG12" i="1"/>
  <c r="AG85" i="1"/>
  <c r="AG11" i="1"/>
  <c r="AG10" i="1"/>
  <c r="AG18" i="1"/>
  <c r="BJ26" i="1"/>
  <c r="AG292" i="1"/>
  <c r="AG295" i="1" s="1"/>
  <c r="AG293" i="1"/>
  <c r="AG23" i="1"/>
  <c r="AG19" i="1"/>
  <c r="AG59" i="1"/>
  <c r="AG75" i="1" s="1"/>
  <c r="AG84" i="1"/>
  <c r="AG107" i="1"/>
  <c r="AG14" i="1"/>
  <c r="BK272" i="1"/>
  <c r="AD47" i="1"/>
  <c r="AF47" i="1" s="1"/>
  <c r="AD48" i="1"/>
  <c r="AF48" i="1" s="1"/>
  <c r="AD42" i="1"/>
  <c r="AF42" i="1" s="1"/>
  <c r="AD34" i="1"/>
  <c r="AF34" i="1" s="1"/>
  <c r="AD49" i="1"/>
  <c r="AF49" i="1" s="1"/>
  <c r="AD40" i="1"/>
  <c r="AF40" i="1" s="1"/>
  <c r="AD44" i="1"/>
  <c r="AF44" i="1" s="1"/>
  <c r="AD38" i="1"/>
  <c r="AF38" i="1" s="1"/>
  <c r="AD36" i="1"/>
  <c r="AF36" i="1" s="1"/>
  <c r="AD46" i="1"/>
  <c r="AF46" i="1" s="1"/>
  <c r="AD50" i="1"/>
  <c r="AF50" i="1" s="1"/>
  <c r="AD39" i="1"/>
  <c r="AF39" i="1" s="1"/>
  <c r="AD41" i="1"/>
  <c r="AF41" i="1" s="1"/>
  <c r="AD43" i="1"/>
  <c r="AF43" i="1" s="1"/>
  <c r="AD37" i="1"/>
  <c r="AF37" i="1" s="1"/>
  <c r="AD45" i="1"/>
  <c r="AF45" i="1" s="1"/>
  <c r="AD35" i="1"/>
  <c r="AF35" i="1" s="1"/>
  <c r="AK23" i="1"/>
  <c r="AL23" i="1" s="1"/>
  <c r="AH23" i="1"/>
  <c r="AI23" i="1" s="1"/>
  <c r="AK19" i="1"/>
  <c r="AL19" i="1" s="1"/>
  <c r="AH19" i="1"/>
  <c r="AI19" i="1" s="1"/>
  <c r="AK67" i="1"/>
  <c r="AL67" i="1" s="1"/>
  <c r="AH67" i="1"/>
  <c r="AI67" i="1" s="1"/>
  <c r="AG67" i="1"/>
  <c r="AF180" i="1"/>
  <c r="AK180" i="1" s="1"/>
  <c r="AL180" i="1" s="1"/>
  <c r="AK169" i="1"/>
  <c r="AL169" i="1" s="1"/>
  <c r="AH169" i="1"/>
  <c r="AH95" i="1"/>
  <c r="AI95" i="1" s="1"/>
  <c r="AG95" i="1"/>
  <c r="AK95" i="1"/>
  <c r="AL95" i="1" s="1"/>
  <c r="AY51" i="1"/>
  <c r="AZ51" i="1" s="1"/>
  <c r="BC51" i="1"/>
  <c r="BA51" i="1"/>
  <c r="BJ51" i="1" s="1"/>
  <c r="AV51" i="1"/>
  <c r="AK111" i="1"/>
  <c r="AL111" i="1" s="1"/>
  <c r="AH111" i="1"/>
  <c r="AI111" i="1" s="1"/>
  <c r="AK14" i="1"/>
  <c r="AL14" i="1" s="1"/>
  <c r="AH14" i="1"/>
  <c r="AI14" i="1" s="1"/>
  <c r="AD192" i="1"/>
  <c r="AF192" i="1" s="1"/>
  <c r="AD195" i="1"/>
  <c r="AF195" i="1" s="1"/>
  <c r="AD196" i="1"/>
  <c r="AF196" i="1" s="1"/>
  <c r="AD188" i="1"/>
  <c r="AF188" i="1" s="1"/>
  <c r="AD197" i="1"/>
  <c r="AF197" i="1" s="1"/>
  <c r="AD194" i="1"/>
  <c r="AF194" i="1" s="1"/>
  <c r="AD189" i="1"/>
  <c r="AF189" i="1" s="1"/>
  <c r="AD191" i="1"/>
  <c r="AF191" i="1" s="1"/>
  <c r="AD193" i="1"/>
  <c r="AF193" i="1" s="1"/>
  <c r="AD190" i="1"/>
  <c r="AF190" i="1" s="1"/>
  <c r="AK85" i="1"/>
  <c r="AL85" i="1" s="1"/>
  <c r="AH85" i="1"/>
  <c r="AI85" i="1" s="1"/>
  <c r="AC49" i="1"/>
  <c r="AC46" i="1"/>
  <c r="AC38" i="1"/>
  <c r="AC41" i="1"/>
  <c r="AC48" i="1"/>
  <c r="AC50" i="1"/>
  <c r="AC45" i="1"/>
  <c r="AC40" i="1"/>
  <c r="AC42" i="1"/>
  <c r="AC47" i="1"/>
  <c r="AC44" i="1"/>
  <c r="AC36" i="1"/>
  <c r="AC34" i="1"/>
  <c r="AC39" i="1"/>
  <c r="AC43" i="1"/>
  <c r="AC37" i="1"/>
  <c r="AC35" i="1"/>
  <c r="AD280" i="1"/>
  <c r="AF280" i="1" s="1"/>
  <c r="AD282" i="1"/>
  <c r="AF282" i="1" s="1"/>
  <c r="AD281" i="1"/>
  <c r="AF281" i="1" s="1"/>
  <c r="AD283" i="1"/>
  <c r="AF283" i="1" s="1"/>
  <c r="AK109" i="1"/>
  <c r="AL109" i="1" s="1"/>
  <c r="AH109" i="1"/>
  <c r="AI109" i="1" s="1"/>
  <c r="AG109" i="1"/>
  <c r="BM26" i="1"/>
  <c r="BP26" i="1" s="1"/>
  <c r="BS26" i="1" s="1"/>
  <c r="BS27" i="1" s="1"/>
  <c r="BL26" i="1"/>
  <c r="BO26" i="1" s="1"/>
  <c r="BR26" i="1" s="1"/>
  <c r="BR27" i="1" s="1"/>
  <c r="AK20" i="1"/>
  <c r="AL20" i="1" s="1"/>
  <c r="AH20" i="1"/>
  <c r="AI20" i="1" s="1"/>
  <c r="BA198" i="1"/>
  <c r="AV198" i="1"/>
  <c r="BC198" i="1"/>
  <c r="AY198" i="1"/>
  <c r="AZ198" i="1" s="1"/>
  <c r="AK93" i="1"/>
  <c r="AL93" i="1" s="1"/>
  <c r="AH93" i="1"/>
  <c r="AI93" i="1" s="1"/>
  <c r="AK118" i="1"/>
  <c r="AL118" i="1" s="1"/>
  <c r="AH118" i="1"/>
  <c r="AI118" i="1" s="1"/>
  <c r="AK13" i="1"/>
  <c r="AL13" i="1" s="1"/>
  <c r="AH13" i="1"/>
  <c r="AI13" i="1" s="1"/>
  <c r="AK115" i="1"/>
  <c r="AL115" i="1" s="1"/>
  <c r="AH115" i="1"/>
  <c r="AI115" i="1" s="1"/>
  <c r="AK84" i="1"/>
  <c r="AL84" i="1" s="1"/>
  <c r="AH84" i="1"/>
  <c r="AI84" i="1" s="1"/>
  <c r="AC280" i="1"/>
  <c r="AC281" i="1"/>
  <c r="AC282" i="1"/>
  <c r="AC283" i="1"/>
  <c r="AH116" i="1"/>
  <c r="AI116" i="1" s="1"/>
  <c r="AK116" i="1"/>
  <c r="AL116" i="1" s="1"/>
  <c r="AK12" i="1"/>
  <c r="AL12" i="1" s="1"/>
  <c r="AH12" i="1"/>
  <c r="AI12" i="1" s="1"/>
  <c r="AC193" i="1"/>
  <c r="AC195" i="1"/>
  <c r="AC190" i="1"/>
  <c r="AC192" i="1"/>
  <c r="AC188" i="1"/>
  <c r="AC194" i="1"/>
  <c r="AC196" i="1"/>
  <c r="AC189" i="1"/>
  <c r="AC191" i="1"/>
  <c r="AC197" i="1"/>
  <c r="AH87" i="1"/>
  <c r="AI87" i="1" s="1"/>
  <c r="AK87" i="1"/>
  <c r="AL87" i="1" s="1"/>
  <c r="AK177" i="1"/>
  <c r="AL177" i="1" s="1"/>
  <c r="AH177" i="1"/>
  <c r="AI177" i="1" s="1"/>
  <c r="AK92" i="1"/>
  <c r="AL92" i="1" s="1"/>
  <c r="AH92" i="1"/>
  <c r="AI92" i="1" s="1"/>
  <c r="BC284" i="1"/>
  <c r="BA284" i="1"/>
  <c r="BJ284" i="1" s="1"/>
  <c r="AY284" i="1"/>
  <c r="AZ284" i="1" s="1"/>
  <c r="AV284" i="1"/>
  <c r="AH108" i="1"/>
  <c r="AI108" i="1" s="1"/>
  <c r="AK108" i="1"/>
  <c r="AL108" i="1" s="1"/>
  <c r="AD242" i="1"/>
  <c r="AF242" i="1" s="1"/>
  <c r="AD243" i="1"/>
  <c r="AF243" i="1" s="1"/>
  <c r="AD244" i="1"/>
  <c r="AF244" i="1" s="1"/>
  <c r="AD240" i="1"/>
  <c r="AF240" i="1" s="1"/>
  <c r="AD241" i="1"/>
  <c r="AF241" i="1" s="1"/>
  <c r="AD239" i="1"/>
  <c r="AF239" i="1" s="1"/>
  <c r="AK22" i="1"/>
  <c r="AL22" i="1" s="1"/>
  <c r="AH22" i="1"/>
  <c r="AI22" i="1" s="1"/>
  <c r="AK172" i="1"/>
  <c r="AL172" i="1" s="1"/>
  <c r="AH172" i="1"/>
  <c r="AI172" i="1" s="1"/>
  <c r="AK25" i="1"/>
  <c r="AL25" i="1" s="1"/>
  <c r="AH25" i="1"/>
  <c r="AI25" i="1" s="1"/>
  <c r="AD228" i="1"/>
  <c r="AF228" i="1" s="1"/>
  <c r="AD225" i="1"/>
  <c r="AF225" i="1" s="1"/>
  <c r="AD226" i="1"/>
  <c r="AF226" i="1" s="1"/>
  <c r="AD223" i="1"/>
  <c r="AF223" i="1" s="1"/>
  <c r="AD230" i="1"/>
  <c r="AF230" i="1" s="1"/>
  <c r="AD227" i="1"/>
  <c r="AF227" i="1" s="1"/>
  <c r="AD224" i="1"/>
  <c r="AF224" i="1" s="1"/>
  <c r="AD229" i="1"/>
  <c r="AF229" i="1" s="1"/>
  <c r="AF75" i="1"/>
  <c r="AK75" i="1" s="1"/>
  <c r="AL75" i="1" s="1"/>
  <c r="AK59" i="1"/>
  <c r="AL59" i="1" s="1"/>
  <c r="AH59" i="1"/>
  <c r="AG66" i="1"/>
  <c r="AH66" i="1"/>
  <c r="AI66" i="1" s="1"/>
  <c r="AK66" i="1"/>
  <c r="AL66" i="1" s="1"/>
  <c r="AK110" i="1"/>
  <c r="AL110" i="1" s="1"/>
  <c r="AH110" i="1"/>
  <c r="AI110" i="1" s="1"/>
  <c r="AH69" i="1"/>
  <c r="AI69" i="1" s="1"/>
  <c r="AG69" i="1"/>
  <c r="AK69" i="1"/>
  <c r="AL69" i="1" s="1"/>
  <c r="AK178" i="1"/>
  <c r="AL178" i="1" s="1"/>
  <c r="AH178" i="1"/>
  <c r="AI178" i="1" s="1"/>
  <c r="AK91" i="1"/>
  <c r="AL91" i="1" s="1"/>
  <c r="AH91" i="1"/>
  <c r="AI91" i="1" s="1"/>
  <c r="BM120" i="1"/>
  <c r="BP120" i="1" s="1"/>
  <c r="BS120" i="1" s="1"/>
  <c r="BS121" i="1" s="1"/>
  <c r="BL120" i="1"/>
  <c r="BO120" i="1" s="1"/>
  <c r="BR120" i="1" s="1"/>
  <c r="BR121" i="1" s="1"/>
  <c r="AH112" i="1"/>
  <c r="AI112" i="1" s="1"/>
  <c r="AK112" i="1"/>
  <c r="AL112" i="1" s="1"/>
  <c r="AY245" i="1"/>
  <c r="AZ245" i="1" s="1"/>
  <c r="AV245" i="1"/>
  <c r="AW245" i="1" s="1"/>
  <c r="BQ245" i="1" s="1"/>
  <c r="BQ246" i="1" s="1"/>
  <c r="BC245" i="1"/>
  <c r="BA245" i="1"/>
  <c r="BJ245" i="1" s="1"/>
  <c r="AH11" i="1"/>
  <c r="AI11" i="1" s="1"/>
  <c r="AK11" i="1"/>
  <c r="AL11" i="1" s="1"/>
  <c r="AK174" i="1"/>
  <c r="AL174" i="1" s="1"/>
  <c r="AH174" i="1"/>
  <c r="AI174" i="1" s="1"/>
  <c r="AH63" i="1"/>
  <c r="AI63" i="1" s="1"/>
  <c r="AG63" i="1"/>
  <c r="AK63" i="1"/>
  <c r="AL63" i="1" s="1"/>
  <c r="AK83" i="1"/>
  <c r="AL83" i="1" s="1"/>
  <c r="AH83" i="1"/>
  <c r="AF98" i="1"/>
  <c r="AK98" i="1" s="1"/>
  <c r="AL98" i="1" s="1"/>
  <c r="AK62" i="1"/>
  <c r="AL62" i="1" s="1"/>
  <c r="AH62" i="1"/>
  <c r="AI62" i="1" s="1"/>
  <c r="AG62" i="1"/>
  <c r="AK171" i="1"/>
  <c r="AL171" i="1" s="1"/>
  <c r="AH171" i="1"/>
  <c r="AI171" i="1" s="1"/>
  <c r="AH90" i="1"/>
  <c r="AI90" i="1" s="1"/>
  <c r="AK90" i="1"/>
  <c r="AL90" i="1" s="1"/>
  <c r="BM180" i="1"/>
  <c r="BP180" i="1" s="1"/>
  <c r="BS180" i="1" s="1"/>
  <c r="BS181" i="1" s="1"/>
  <c r="BL180" i="1"/>
  <c r="BO180" i="1" s="1"/>
  <c r="BR180" i="1" s="1"/>
  <c r="BR181" i="1" s="1"/>
  <c r="BJ120" i="1"/>
  <c r="AK119" i="1"/>
  <c r="AL119" i="1" s="1"/>
  <c r="AH119" i="1"/>
  <c r="AI119" i="1" s="1"/>
  <c r="AH10" i="1"/>
  <c r="AI10" i="1" s="1"/>
  <c r="AK10" i="1"/>
  <c r="AL10" i="1" s="1"/>
  <c r="AV231" i="1"/>
  <c r="BA231" i="1"/>
  <c r="BC231" i="1"/>
  <c r="AY231" i="1"/>
  <c r="AZ231" i="1" s="1"/>
  <c r="AK60" i="1"/>
  <c r="AL60" i="1" s="1"/>
  <c r="AH60" i="1"/>
  <c r="AI60" i="1" s="1"/>
  <c r="AK73" i="1"/>
  <c r="AL73" i="1" s="1"/>
  <c r="AH73" i="1"/>
  <c r="AI73" i="1" s="1"/>
  <c r="AG73" i="1"/>
  <c r="AH179" i="1"/>
  <c r="AI179" i="1" s="1"/>
  <c r="AK179" i="1"/>
  <c r="AL179" i="1" s="1"/>
  <c r="AK292" i="1"/>
  <c r="AL292" i="1" s="1"/>
  <c r="AH292" i="1"/>
  <c r="AF295" i="1"/>
  <c r="AK295" i="1" s="1"/>
  <c r="AL295" i="1" s="1"/>
  <c r="AG74" i="1"/>
  <c r="AH74" i="1"/>
  <c r="AI74" i="1" s="1"/>
  <c r="AK74" i="1"/>
  <c r="AL74" i="1" s="1"/>
  <c r="AH170" i="1"/>
  <c r="AI170" i="1" s="1"/>
  <c r="AK170" i="1"/>
  <c r="AL170" i="1" s="1"/>
  <c r="AG97" i="1"/>
  <c r="AH97" i="1"/>
  <c r="AI97" i="1" s="1"/>
  <c r="AK97" i="1"/>
  <c r="AL97" i="1" s="1"/>
  <c r="AD157" i="1"/>
  <c r="AF157" i="1" s="1"/>
  <c r="AD159" i="1"/>
  <c r="AF159" i="1" s="1"/>
  <c r="AD155" i="1"/>
  <c r="AF155" i="1" s="1"/>
  <c r="AD152" i="1"/>
  <c r="AF152" i="1" s="1"/>
  <c r="AD149" i="1"/>
  <c r="AF149" i="1" s="1"/>
  <c r="AD153" i="1"/>
  <c r="AF153" i="1" s="1"/>
  <c r="AD150" i="1"/>
  <c r="AF150" i="1" s="1"/>
  <c r="AD158" i="1"/>
  <c r="AF158" i="1" s="1"/>
  <c r="AD160" i="1"/>
  <c r="AF160" i="1" s="1"/>
  <c r="AD156" i="1"/>
  <c r="AF156" i="1" s="1"/>
  <c r="AD154" i="1"/>
  <c r="AF154" i="1" s="1"/>
  <c r="AD151" i="1"/>
  <c r="AF151" i="1" s="1"/>
  <c r="AC255" i="1"/>
  <c r="AC257" i="1"/>
  <c r="AC258" i="1"/>
  <c r="AC253" i="1"/>
  <c r="AC256" i="1"/>
  <c r="AC254" i="1"/>
  <c r="AK117" i="1"/>
  <c r="AL117" i="1" s="1"/>
  <c r="AH117" i="1"/>
  <c r="AI117" i="1" s="1"/>
  <c r="AC241" i="1"/>
  <c r="AC244" i="1"/>
  <c r="AC239" i="1"/>
  <c r="AC240" i="1"/>
  <c r="AC243" i="1"/>
  <c r="AC242" i="1"/>
  <c r="AH18" i="1"/>
  <c r="AI18" i="1" s="1"/>
  <c r="AK18" i="1"/>
  <c r="AL18" i="1" s="1"/>
  <c r="AC226" i="1"/>
  <c r="AC230" i="1"/>
  <c r="AC229" i="1"/>
  <c r="AC223" i="1"/>
  <c r="AC228" i="1"/>
  <c r="AC224" i="1"/>
  <c r="AC225" i="1"/>
  <c r="AC227" i="1"/>
  <c r="AK70" i="1"/>
  <c r="AL70" i="1" s="1"/>
  <c r="AH70" i="1"/>
  <c r="AI70" i="1" s="1"/>
  <c r="AG70" i="1"/>
  <c r="AH294" i="1"/>
  <c r="AI294" i="1" s="1"/>
  <c r="AK294" i="1"/>
  <c r="AL294" i="1" s="1"/>
  <c r="AH64" i="1"/>
  <c r="AI64" i="1" s="1"/>
  <c r="AG64" i="1"/>
  <c r="AK64" i="1"/>
  <c r="AL64" i="1" s="1"/>
  <c r="AK176" i="1"/>
  <c r="AL176" i="1" s="1"/>
  <c r="AH176" i="1"/>
  <c r="AI176" i="1" s="1"/>
  <c r="AG176" i="1"/>
  <c r="AG89" i="1"/>
  <c r="AK89" i="1"/>
  <c r="AL89" i="1" s="1"/>
  <c r="AH89" i="1"/>
  <c r="AI89" i="1" s="1"/>
  <c r="AV161" i="1"/>
  <c r="BC161" i="1"/>
  <c r="AY161" i="1"/>
  <c r="AZ161" i="1" s="1"/>
  <c r="BA161" i="1"/>
  <c r="BC259" i="1"/>
  <c r="AF120" i="1"/>
  <c r="AK120" i="1" s="1"/>
  <c r="AL120" i="1" s="1"/>
  <c r="AK106" i="1"/>
  <c r="AL106" i="1" s="1"/>
  <c r="AH106" i="1"/>
  <c r="AC269" i="1"/>
  <c r="AC270" i="1"/>
  <c r="AC267" i="1"/>
  <c r="AC268" i="1"/>
  <c r="AC271" i="1"/>
  <c r="AK9" i="1"/>
  <c r="AL9" i="1" s="1"/>
  <c r="AH9" i="1"/>
  <c r="AI9" i="1" s="1"/>
  <c r="AK173" i="1"/>
  <c r="AL173" i="1" s="1"/>
  <c r="AH173" i="1"/>
  <c r="AI173" i="1" s="1"/>
  <c r="AK114" i="1"/>
  <c r="AL114" i="1" s="1"/>
  <c r="AH114" i="1"/>
  <c r="AI114" i="1" s="1"/>
  <c r="BA272" i="1"/>
  <c r="AY272" i="1"/>
  <c r="AZ272" i="1" s="1"/>
  <c r="BC272" i="1"/>
  <c r="AV272" i="1"/>
  <c r="AW272" i="1" s="1"/>
  <c r="BQ272" i="1" s="1"/>
  <c r="BQ273" i="1" s="1"/>
  <c r="AK17" i="1"/>
  <c r="AL17" i="1" s="1"/>
  <c r="AH17" i="1"/>
  <c r="AI17" i="1" s="1"/>
  <c r="AD207" i="1"/>
  <c r="AF207" i="1" s="1"/>
  <c r="AD208" i="1"/>
  <c r="AF208" i="1" s="1"/>
  <c r="AD210" i="1"/>
  <c r="AF210" i="1" s="1"/>
  <c r="AD211" i="1"/>
  <c r="AF211" i="1" s="1"/>
  <c r="AD212" i="1"/>
  <c r="AF212" i="1" s="1"/>
  <c r="AD209" i="1"/>
  <c r="AF209" i="1" s="1"/>
  <c r="AD213" i="1"/>
  <c r="AF213" i="1" s="1"/>
  <c r="AD206" i="1"/>
  <c r="AF206" i="1" s="1"/>
  <c r="AD214" i="1"/>
  <c r="AF214" i="1" s="1"/>
  <c r="AK175" i="1"/>
  <c r="AL175" i="1" s="1"/>
  <c r="AH175" i="1"/>
  <c r="AI175" i="1" s="1"/>
  <c r="AG175" i="1"/>
  <c r="AK68" i="1"/>
  <c r="AL68" i="1" s="1"/>
  <c r="AH68" i="1"/>
  <c r="AI68" i="1" s="1"/>
  <c r="AG68" i="1"/>
  <c r="AK96" i="1"/>
  <c r="AL96" i="1" s="1"/>
  <c r="AH96" i="1"/>
  <c r="AI96" i="1" s="1"/>
  <c r="BM98" i="1"/>
  <c r="BP98" i="1" s="1"/>
  <c r="BS98" i="1" s="1"/>
  <c r="BS99" i="1" s="1"/>
  <c r="BL98" i="1"/>
  <c r="BO98" i="1" s="1"/>
  <c r="BR98" i="1" s="1"/>
  <c r="BR99" i="1" s="1"/>
  <c r="AC160" i="1"/>
  <c r="AC152" i="1"/>
  <c r="AC156" i="1"/>
  <c r="AC159" i="1"/>
  <c r="AC154" i="1"/>
  <c r="AC151" i="1"/>
  <c r="AC157" i="1"/>
  <c r="AC153" i="1"/>
  <c r="AC150" i="1"/>
  <c r="AC158" i="1"/>
  <c r="AC155" i="1"/>
  <c r="AC149" i="1"/>
  <c r="AD258" i="1"/>
  <c r="AF258" i="1" s="1"/>
  <c r="AD255" i="1"/>
  <c r="AF255" i="1" s="1"/>
  <c r="AD254" i="1"/>
  <c r="AF254" i="1" s="1"/>
  <c r="BC305" i="1"/>
  <c r="BA305" i="1"/>
  <c r="AY305" i="1"/>
  <c r="AZ305" i="1" s="1"/>
  <c r="AV305" i="1"/>
  <c r="AH21" i="1"/>
  <c r="AI21" i="1" s="1"/>
  <c r="AK21" i="1"/>
  <c r="AL21" i="1" s="1"/>
  <c r="AV215" i="1"/>
  <c r="BC215" i="1"/>
  <c r="BA215" i="1"/>
  <c r="AY215" i="1"/>
  <c r="AZ215" i="1" s="1"/>
  <c r="AK71" i="1"/>
  <c r="AL71" i="1" s="1"/>
  <c r="AH71" i="1"/>
  <c r="AI71" i="1" s="1"/>
  <c r="AG71" i="1"/>
  <c r="AK24" i="1"/>
  <c r="AL24" i="1" s="1"/>
  <c r="AH24" i="1"/>
  <c r="AI24" i="1" s="1"/>
  <c r="AC303" i="1"/>
  <c r="AC304" i="1"/>
  <c r="AH72" i="1"/>
  <c r="AI72" i="1" s="1"/>
  <c r="AG72" i="1"/>
  <c r="AK72" i="1"/>
  <c r="AL72" i="1" s="1"/>
  <c r="BM295" i="1"/>
  <c r="BP295" i="1" s="1"/>
  <c r="BS295" i="1" s="1"/>
  <c r="BS296" i="1" s="1"/>
  <c r="BL295" i="1"/>
  <c r="BO295" i="1" s="1"/>
  <c r="BR295" i="1" s="1"/>
  <c r="BR296" i="1" s="1"/>
  <c r="AK61" i="1"/>
  <c r="AL61" i="1" s="1"/>
  <c r="AH61" i="1"/>
  <c r="AI61" i="1" s="1"/>
  <c r="AK94" i="1"/>
  <c r="AL94" i="1" s="1"/>
  <c r="AH94" i="1"/>
  <c r="AI94" i="1" s="1"/>
  <c r="AH107" i="1"/>
  <c r="AI107" i="1" s="1"/>
  <c r="AK107" i="1"/>
  <c r="AL107" i="1" s="1"/>
  <c r="AD303" i="1"/>
  <c r="AF303" i="1" s="1"/>
  <c r="AD304" i="1"/>
  <c r="AF304" i="1" s="1"/>
  <c r="AK8" i="1"/>
  <c r="AL8" i="1" s="1"/>
  <c r="AF26" i="1"/>
  <c r="AK26" i="1" s="1"/>
  <c r="AL26" i="1" s="1"/>
  <c r="AH8" i="1"/>
  <c r="AC208" i="1"/>
  <c r="AC210" i="1"/>
  <c r="AC207" i="1"/>
  <c r="AC212" i="1"/>
  <c r="AC211" i="1"/>
  <c r="AC206" i="1"/>
  <c r="AC209" i="1"/>
  <c r="AC214" i="1"/>
  <c r="AC213" i="1"/>
  <c r="BC141" i="1"/>
  <c r="BA141" i="1"/>
  <c r="BJ141" i="1" s="1"/>
  <c r="AY141" i="1"/>
  <c r="AZ141" i="1" s="1"/>
  <c r="AV141" i="1"/>
  <c r="AK293" i="1"/>
  <c r="AL293" i="1" s="1"/>
  <c r="AH293" i="1"/>
  <c r="AI293" i="1" s="1"/>
  <c r="AG88" i="1"/>
  <c r="AK88" i="1"/>
  <c r="AL88" i="1" s="1"/>
  <c r="AH88" i="1"/>
  <c r="AI88" i="1" s="1"/>
  <c r="AC137" i="1"/>
  <c r="AC129" i="1"/>
  <c r="AC139" i="1"/>
  <c r="AC140" i="1"/>
  <c r="AC132" i="1"/>
  <c r="AC133" i="1"/>
  <c r="AC134" i="1"/>
  <c r="AC135" i="1"/>
  <c r="AC136" i="1"/>
  <c r="AC131" i="1"/>
  <c r="AC138" i="1"/>
  <c r="AC128" i="1"/>
  <c r="AC130" i="1"/>
  <c r="AD271" i="1"/>
  <c r="AF271" i="1" s="1"/>
  <c r="AD267" i="1"/>
  <c r="AF267" i="1" s="1"/>
  <c r="AD270" i="1"/>
  <c r="AF270" i="1" s="1"/>
  <c r="AD268" i="1"/>
  <c r="AF268" i="1" s="1"/>
  <c r="AD269" i="1"/>
  <c r="AF269" i="1" s="1"/>
  <c r="AK65" i="1"/>
  <c r="AL65" i="1" s="1"/>
  <c r="AH65" i="1"/>
  <c r="AI65" i="1" s="1"/>
  <c r="AG65" i="1"/>
  <c r="AK86" i="1"/>
  <c r="AL86" i="1" s="1"/>
  <c r="AH86" i="1"/>
  <c r="AI86" i="1" s="1"/>
  <c r="BM75" i="1"/>
  <c r="BP75" i="1" s="1"/>
  <c r="BS75" i="1" s="1"/>
  <c r="BS76" i="1" s="1"/>
  <c r="BL75" i="1"/>
  <c r="BO75" i="1" s="1"/>
  <c r="BR75" i="1" s="1"/>
  <c r="BR76" i="1" s="1"/>
  <c r="BJ98" i="1"/>
  <c r="AD137" i="1"/>
  <c r="AF137" i="1" s="1"/>
  <c r="AD129" i="1"/>
  <c r="AF129" i="1" s="1"/>
  <c r="AD139" i="1"/>
  <c r="AF139" i="1" s="1"/>
  <c r="AD135" i="1"/>
  <c r="AF135" i="1" s="1"/>
  <c r="AD131" i="1"/>
  <c r="AF131" i="1" s="1"/>
  <c r="AD138" i="1"/>
  <c r="AF138" i="1" s="1"/>
  <c r="AD128" i="1"/>
  <c r="AF128" i="1" s="1"/>
  <c r="AD134" i="1"/>
  <c r="AF134" i="1" s="1"/>
  <c r="AD130" i="1"/>
  <c r="AF130" i="1" s="1"/>
  <c r="AD133" i="1"/>
  <c r="AF133" i="1" s="1"/>
  <c r="AD140" i="1"/>
  <c r="AF140" i="1" s="1"/>
  <c r="AD132" i="1"/>
  <c r="AF132" i="1" s="1"/>
  <c r="AD136" i="1"/>
  <c r="AF136" i="1" s="1"/>
  <c r="AK113" i="1"/>
  <c r="AL113" i="1" s="1"/>
  <c r="AH113" i="1"/>
  <c r="AI113" i="1" s="1"/>
  <c r="AK15" i="1"/>
  <c r="AL15" i="1" s="1"/>
  <c r="AH15" i="1"/>
  <c r="AI15" i="1" s="1"/>
  <c r="AK16" i="1"/>
  <c r="AL16" i="1" s="1"/>
  <c r="AH16" i="1"/>
  <c r="AI16" i="1" s="1"/>
  <c r="AD253" i="1" l="1"/>
  <c r="AF253" i="1" s="1"/>
  <c r="AD257" i="1"/>
  <c r="AF257" i="1" s="1"/>
  <c r="AV259" i="1"/>
  <c r="AW259" i="1" s="1"/>
  <c r="BQ259" i="1" s="1"/>
  <c r="BQ260" i="1" s="1"/>
  <c r="AY259" i="1"/>
  <c r="AZ259" i="1" s="1"/>
  <c r="AG170" i="1"/>
  <c r="AG172" i="1"/>
  <c r="AG24" i="1"/>
  <c r="AG280" i="1"/>
  <c r="AG284" i="1" s="1"/>
  <c r="AG83" i="1"/>
  <c r="AG98" i="1" s="1"/>
  <c r="AG106" i="1"/>
  <c r="AG120" i="1" s="1"/>
  <c r="AG113" i="1"/>
  <c r="AG304" i="1"/>
  <c r="AG253" i="1"/>
  <c r="AG34" i="1"/>
  <c r="AG21" i="1"/>
  <c r="AG173" i="1"/>
  <c r="AG303" i="1"/>
  <c r="AG22" i="1"/>
  <c r="AG17" i="1"/>
  <c r="BJ231" i="1"/>
  <c r="AG179" i="1"/>
  <c r="AG177" i="1"/>
  <c r="AG16" i="1"/>
  <c r="AG9" i="1"/>
  <c r="AG206" i="1"/>
  <c r="AG215" i="1" s="1"/>
  <c r="AG171" i="1"/>
  <c r="AG254" i="1"/>
  <c r="AG112" i="1"/>
  <c r="AG119" i="1"/>
  <c r="AG208" i="1"/>
  <c r="AG190" i="1"/>
  <c r="AG15" i="1"/>
  <c r="AG108" i="1"/>
  <c r="AG151" i="1"/>
  <c r="AG114" i="1"/>
  <c r="AG129" i="1"/>
  <c r="AG282" i="1"/>
  <c r="AG149" i="1"/>
  <c r="AG161" i="1" s="1"/>
  <c r="AG86" i="1"/>
  <c r="AG94" i="1"/>
  <c r="AG207" i="1"/>
  <c r="AG174" i="1"/>
  <c r="AG178" i="1"/>
  <c r="BJ198" i="1"/>
  <c r="AG294" i="1"/>
  <c r="AG169" i="1"/>
  <c r="AG180" i="1" s="1"/>
  <c r="AG96" i="1"/>
  <c r="AG20" i="1"/>
  <c r="AG8" i="1"/>
  <c r="AG26" i="1" s="1"/>
  <c r="AG60" i="1"/>
  <c r="AG223" i="1"/>
  <c r="AG231" i="1" s="1"/>
  <c r="BJ215" i="1"/>
  <c r="BJ259" i="1"/>
  <c r="BK259" i="1" s="1"/>
  <c r="BJ272" i="1"/>
  <c r="AK270" i="1"/>
  <c r="AL270" i="1" s="1"/>
  <c r="AH270" i="1"/>
  <c r="AI270" i="1" s="1"/>
  <c r="AK45" i="1"/>
  <c r="AL45" i="1" s="1"/>
  <c r="AH45" i="1"/>
  <c r="AI45" i="1" s="1"/>
  <c r="AK135" i="1"/>
  <c r="AL135" i="1" s="1"/>
  <c r="AH135" i="1"/>
  <c r="AI135" i="1" s="1"/>
  <c r="AF272" i="1"/>
  <c r="AH267" i="1"/>
  <c r="AK267" i="1"/>
  <c r="AL267" i="1" s="1"/>
  <c r="AO17" i="1"/>
  <c r="AQ17" i="1" s="1"/>
  <c r="AN17" i="1"/>
  <c r="AP17" i="1" s="1"/>
  <c r="AJ17" i="1"/>
  <c r="AN89" i="1"/>
  <c r="AP89" i="1" s="1"/>
  <c r="AJ89" i="1"/>
  <c r="AO89" i="1"/>
  <c r="AQ89" i="1" s="1"/>
  <c r="AK153" i="1"/>
  <c r="AL153" i="1" s="1"/>
  <c r="AH153" i="1"/>
  <c r="AI153" i="1" s="1"/>
  <c r="AH295" i="1"/>
  <c r="AI295" i="1" s="1"/>
  <c r="AI292" i="1"/>
  <c r="AO62" i="1"/>
  <c r="AQ62" i="1" s="1"/>
  <c r="AN62" i="1"/>
  <c r="AP62" i="1" s="1"/>
  <c r="AJ62" i="1"/>
  <c r="AN69" i="1"/>
  <c r="AP69" i="1" s="1"/>
  <c r="AO69" i="1"/>
  <c r="AQ69" i="1" s="1"/>
  <c r="AJ69" i="1"/>
  <c r="AK226" i="1"/>
  <c r="AL226" i="1" s="1"/>
  <c r="AH226" i="1"/>
  <c r="AI226" i="1" s="1"/>
  <c r="AH244" i="1"/>
  <c r="AI244" i="1" s="1"/>
  <c r="AK244" i="1"/>
  <c r="AL244" i="1" s="1"/>
  <c r="AG118" i="1"/>
  <c r="AJ109" i="1"/>
  <c r="AO109" i="1"/>
  <c r="AQ109" i="1" s="1"/>
  <c r="AN109" i="1"/>
  <c r="AP109" i="1" s="1"/>
  <c r="AF198" i="1"/>
  <c r="AK198" i="1" s="1"/>
  <c r="AL198" i="1" s="1"/>
  <c r="AH188" i="1"/>
  <c r="AK188" i="1"/>
  <c r="AL188" i="1" s="1"/>
  <c r="AO95" i="1"/>
  <c r="AQ95" i="1" s="1"/>
  <c r="AN95" i="1"/>
  <c r="AP95" i="1" s="1"/>
  <c r="AJ95" i="1"/>
  <c r="AK37" i="1"/>
  <c r="AL37" i="1" s="1"/>
  <c r="AH37" i="1"/>
  <c r="AI37" i="1" s="1"/>
  <c r="BM215" i="1"/>
  <c r="BP215" i="1" s="1"/>
  <c r="BS215" i="1" s="1"/>
  <c r="BS216" i="1" s="1"/>
  <c r="BL215" i="1"/>
  <c r="BO215" i="1" s="1"/>
  <c r="BR215" i="1" s="1"/>
  <c r="BR216" i="1" s="1"/>
  <c r="AK150" i="1"/>
  <c r="AL150" i="1" s="1"/>
  <c r="AH150" i="1"/>
  <c r="AI150" i="1" s="1"/>
  <c r="AH139" i="1"/>
  <c r="AI139" i="1" s="1"/>
  <c r="AK139" i="1"/>
  <c r="AL139" i="1" s="1"/>
  <c r="AK271" i="1"/>
  <c r="AL271" i="1" s="1"/>
  <c r="AH271" i="1"/>
  <c r="AI271" i="1" s="1"/>
  <c r="AO68" i="1"/>
  <c r="AQ68" i="1" s="1"/>
  <c r="AN68" i="1"/>
  <c r="AP68" i="1" s="1"/>
  <c r="AJ68" i="1"/>
  <c r="AG117" i="1"/>
  <c r="AF161" i="1"/>
  <c r="AK161" i="1" s="1"/>
  <c r="AL161" i="1" s="1"/>
  <c r="AH149" i="1"/>
  <c r="AK149" i="1"/>
  <c r="AL149" i="1" s="1"/>
  <c r="AG110" i="1"/>
  <c r="AK225" i="1"/>
  <c r="AL225" i="1" s="1"/>
  <c r="AH225" i="1"/>
  <c r="AI225" i="1" s="1"/>
  <c r="AK243" i="1"/>
  <c r="AL243" i="1" s="1"/>
  <c r="AH243" i="1"/>
  <c r="AI243" i="1" s="1"/>
  <c r="AG87" i="1"/>
  <c r="AG116" i="1"/>
  <c r="AO118" i="1"/>
  <c r="AQ118" i="1" s="1"/>
  <c r="AN118" i="1"/>
  <c r="AP118" i="1" s="1"/>
  <c r="AJ118" i="1"/>
  <c r="AK196" i="1"/>
  <c r="AL196" i="1" s="1"/>
  <c r="AH196" i="1"/>
  <c r="AI196" i="1" s="1"/>
  <c r="AH180" i="1"/>
  <c r="AI180" i="1" s="1"/>
  <c r="AI169" i="1"/>
  <c r="AK43" i="1"/>
  <c r="AL43" i="1" s="1"/>
  <c r="AH43" i="1"/>
  <c r="AI43" i="1" s="1"/>
  <c r="AK197" i="1"/>
  <c r="AL197" i="1" s="1"/>
  <c r="AH197" i="1"/>
  <c r="AI197" i="1" s="1"/>
  <c r="AK129" i="1"/>
  <c r="AL129" i="1" s="1"/>
  <c r="AH129" i="1"/>
  <c r="AI129" i="1" s="1"/>
  <c r="AJ117" i="1"/>
  <c r="AO117" i="1"/>
  <c r="AQ117" i="1" s="1"/>
  <c r="AN117" i="1"/>
  <c r="AP117" i="1" s="1"/>
  <c r="AK152" i="1"/>
  <c r="AL152" i="1" s="1"/>
  <c r="AH152" i="1"/>
  <c r="AI152" i="1" s="1"/>
  <c r="AO10" i="1"/>
  <c r="AQ10" i="1" s="1"/>
  <c r="AN10" i="1"/>
  <c r="AP10" i="1" s="1"/>
  <c r="AJ10" i="1"/>
  <c r="BM245" i="1"/>
  <c r="BP245" i="1" s="1"/>
  <c r="BS245" i="1" s="1"/>
  <c r="BS246" i="1" s="1"/>
  <c r="BL245" i="1"/>
  <c r="BO245" i="1" s="1"/>
  <c r="BR245" i="1" s="1"/>
  <c r="BR246" i="1" s="1"/>
  <c r="AO110" i="1"/>
  <c r="AQ110" i="1" s="1"/>
  <c r="AJ110" i="1"/>
  <c r="AN110" i="1"/>
  <c r="AP110" i="1" s="1"/>
  <c r="AK228" i="1"/>
  <c r="AL228" i="1" s="1"/>
  <c r="AH228" i="1"/>
  <c r="AI228" i="1" s="1"/>
  <c r="AK242" i="1"/>
  <c r="AL242" i="1" s="1"/>
  <c r="AH242" i="1"/>
  <c r="AI242" i="1" s="1"/>
  <c r="AO87" i="1"/>
  <c r="AQ87" i="1" s="1"/>
  <c r="AN87" i="1"/>
  <c r="AP87" i="1" s="1"/>
  <c r="AJ87" i="1"/>
  <c r="AO116" i="1"/>
  <c r="AQ116" i="1" s="1"/>
  <c r="AJ116" i="1"/>
  <c r="AN116" i="1"/>
  <c r="AP116" i="1" s="1"/>
  <c r="AK283" i="1"/>
  <c r="AL283" i="1" s="1"/>
  <c r="AH283" i="1"/>
  <c r="AI283" i="1" s="1"/>
  <c r="AH195" i="1"/>
  <c r="AI195" i="1" s="1"/>
  <c r="AK195" i="1"/>
  <c r="AL195" i="1" s="1"/>
  <c r="AK41" i="1"/>
  <c r="AL41" i="1" s="1"/>
  <c r="AH41" i="1"/>
  <c r="AI41" i="1" s="1"/>
  <c r="AO15" i="1"/>
  <c r="AQ15" i="1" s="1"/>
  <c r="AN15" i="1"/>
  <c r="AP15" i="1" s="1"/>
  <c r="AJ15" i="1"/>
  <c r="AK155" i="1"/>
  <c r="AL155" i="1" s="1"/>
  <c r="AH155" i="1"/>
  <c r="AI155" i="1" s="1"/>
  <c r="AN119" i="1"/>
  <c r="AP119" i="1" s="1"/>
  <c r="AJ119" i="1"/>
  <c r="AO119" i="1"/>
  <c r="AQ119" i="1" s="1"/>
  <c r="AJ25" i="1"/>
  <c r="AO25" i="1"/>
  <c r="AQ25" i="1" s="1"/>
  <c r="AN25" i="1"/>
  <c r="AP25" i="1" s="1"/>
  <c r="AG93" i="1"/>
  <c r="AK281" i="1"/>
  <c r="AL281" i="1" s="1"/>
  <c r="AH281" i="1"/>
  <c r="AI281" i="1" s="1"/>
  <c r="AK192" i="1"/>
  <c r="AL192" i="1" s="1"/>
  <c r="AH192" i="1"/>
  <c r="AI192" i="1" s="1"/>
  <c r="AK39" i="1"/>
  <c r="AL39" i="1" s="1"/>
  <c r="AH39" i="1"/>
  <c r="AI39" i="1" s="1"/>
  <c r="AH131" i="1"/>
  <c r="AI131" i="1" s="1"/>
  <c r="AK131" i="1"/>
  <c r="AL131" i="1" s="1"/>
  <c r="AO293" i="1"/>
  <c r="AQ293" i="1" s="1"/>
  <c r="AN293" i="1"/>
  <c r="AP293" i="1" s="1"/>
  <c r="AJ293" i="1"/>
  <c r="AK137" i="1"/>
  <c r="AL137" i="1" s="1"/>
  <c r="AH137" i="1"/>
  <c r="AI137" i="1" s="1"/>
  <c r="AH26" i="1"/>
  <c r="AI26" i="1" s="1"/>
  <c r="AI8" i="1"/>
  <c r="AO21" i="1"/>
  <c r="AQ21" i="1" s="1"/>
  <c r="AN21" i="1"/>
  <c r="AP21" i="1" s="1"/>
  <c r="AJ21" i="1"/>
  <c r="AO175" i="1"/>
  <c r="AQ175" i="1" s="1"/>
  <c r="AN175" i="1"/>
  <c r="AP175" i="1" s="1"/>
  <c r="AJ175" i="1"/>
  <c r="BL272" i="1"/>
  <c r="BO272" i="1" s="1"/>
  <c r="BR272" i="1" s="1"/>
  <c r="BR273" i="1" s="1"/>
  <c r="BM272" i="1"/>
  <c r="BP272" i="1" s="1"/>
  <c r="BS272" i="1" s="1"/>
  <c r="BS273" i="1" s="1"/>
  <c r="AO176" i="1"/>
  <c r="AQ176" i="1" s="1"/>
  <c r="AN176" i="1"/>
  <c r="AP176" i="1" s="1"/>
  <c r="AJ176" i="1"/>
  <c r="AK159" i="1"/>
  <c r="AL159" i="1" s="1"/>
  <c r="AH159" i="1"/>
  <c r="AI159" i="1" s="1"/>
  <c r="AG159" i="1"/>
  <c r="AH98" i="1"/>
  <c r="AI98" i="1" s="1"/>
  <c r="AI83" i="1"/>
  <c r="AO112" i="1"/>
  <c r="AQ112" i="1" s="1"/>
  <c r="AJ112" i="1"/>
  <c r="AN112" i="1"/>
  <c r="AP112" i="1" s="1"/>
  <c r="AO93" i="1"/>
  <c r="AQ93" i="1" s="1"/>
  <c r="AN93" i="1"/>
  <c r="AP93" i="1" s="1"/>
  <c r="AJ93" i="1"/>
  <c r="AH282" i="1"/>
  <c r="AI282" i="1" s="1"/>
  <c r="AK282" i="1"/>
  <c r="AL282" i="1" s="1"/>
  <c r="AK50" i="1"/>
  <c r="AL50" i="1" s="1"/>
  <c r="AH50" i="1"/>
  <c r="AI50" i="1" s="1"/>
  <c r="AO88" i="1"/>
  <c r="AQ88" i="1" s="1"/>
  <c r="AN88" i="1"/>
  <c r="AP88" i="1" s="1"/>
  <c r="AJ88" i="1"/>
  <c r="AO179" i="1"/>
  <c r="AQ179" i="1" s="1"/>
  <c r="AN179" i="1"/>
  <c r="AP179" i="1" s="1"/>
  <c r="AJ179" i="1"/>
  <c r="AJ66" i="1"/>
  <c r="AO66" i="1"/>
  <c r="AQ66" i="1" s="1"/>
  <c r="AN66" i="1"/>
  <c r="AP66" i="1" s="1"/>
  <c r="AO108" i="1"/>
  <c r="AQ108" i="1" s="1"/>
  <c r="AJ108" i="1"/>
  <c r="AN108" i="1"/>
  <c r="AP108" i="1" s="1"/>
  <c r="AK280" i="1"/>
  <c r="AL280" i="1" s="1"/>
  <c r="AH280" i="1"/>
  <c r="AF284" i="1"/>
  <c r="AK284" i="1" s="1"/>
  <c r="AL284" i="1" s="1"/>
  <c r="AO14" i="1"/>
  <c r="AQ14" i="1" s="1"/>
  <c r="AN14" i="1"/>
  <c r="AP14" i="1" s="1"/>
  <c r="AJ14" i="1"/>
  <c r="AK46" i="1"/>
  <c r="AL46" i="1" s="1"/>
  <c r="AH46" i="1"/>
  <c r="AI46" i="1" s="1"/>
  <c r="AK207" i="1"/>
  <c r="AL207" i="1" s="1"/>
  <c r="AH207" i="1"/>
  <c r="AI207" i="1" s="1"/>
  <c r="AH120" i="1"/>
  <c r="AI120" i="1" s="1"/>
  <c r="AI106" i="1"/>
  <c r="BL141" i="1"/>
  <c r="BO141" i="1" s="1"/>
  <c r="BR141" i="1" s="1"/>
  <c r="BR142" i="1" s="1"/>
  <c r="BM141" i="1"/>
  <c r="BP141" i="1" s="1"/>
  <c r="BS141" i="1" s="1"/>
  <c r="BS142" i="1" s="1"/>
  <c r="AK304" i="1"/>
  <c r="AL304" i="1" s="1"/>
  <c r="AH304" i="1"/>
  <c r="AI304" i="1" s="1"/>
  <c r="BM305" i="1"/>
  <c r="BP305" i="1" s="1"/>
  <c r="BS305" i="1" s="1"/>
  <c r="BS306" i="1" s="1"/>
  <c r="BL305" i="1"/>
  <c r="BO305" i="1" s="1"/>
  <c r="BR305" i="1" s="1"/>
  <c r="BR306" i="1" s="1"/>
  <c r="AK214" i="1"/>
  <c r="AL214" i="1" s="1"/>
  <c r="AH214" i="1"/>
  <c r="AI214" i="1" s="1"/>
  <c r="BM198" i="1"/>
  <c r="BP198" i="1" s="1"/>
  <c r="BS198" i="1" s="1"/>
  <c r="BS199" i="1" s="1"/>
  <c r="BL198" i="1"/>
  <c r="BO198" i="1" s="1"/>
  <c r="BR198" i="1" s="1"/>
  <c r="BR199" i="1" s="1"/>
  <c r="AJ67" i="1"/>
  <c r="AO67" i="1"/>
  <c r="AQ67" i="1" s="1"/>
  <c r="AN67" i="1"/>
  <c r="AP67" i="1" s="1"/>
  <c r="AH36" i="1"/>
  <c r="AI36" i="1" s="1"/>
  <c r="AK36" i="1"/>
  <c r="AL36" i="1" s="1"/>
  <c r="AK256" i="1"/>
  <c r="AL256" i="1" s="1"/>
  <c r="AH256" i="1"/>
  <c r="AI256" i="1" s="1"/>
  <c r="AK303" i="1"/>
  <c r="AL303" i="1" s="1"/>
  <c r="AH303" i="1"/>
  <c r="AG305" i="1"/>
  <c r="AF305" i="1"/>
  <c r="AK305" i="1" s="1"/>
  <c r="AL305" i="1" s="1"/>
  <c r="BJ305" i="1"/>
  <c r="AK206" i="1"/>
  <c r="AL206" i="1" s="1"/>
  <c r="AF215" i="1"/>
  <c r="AK215" i="1" s="1"/>
  <c r="AL215" i="1" s="1"/>
  <c r="AH206" i="1"/>
  <c r="AJ114" i="1"/>
  <c r="AO114" i="1"/>
  <c r="AQ114" i="1" s="1"/>
  <c r="AN114" i="1"/>
  <c r="AP114" i="1" s="1"/>
  <c r="AJ97" i="1"/>
  <c r="AO97" i="1"/>
  <c r="AQ97" i="1" s="1"/>
  <c r="AN97" i="1"/>
  <c r="AP97" i="1" s="1"/>
  <c r="AO73" i="1"/>
  <c r="AQ73" i="1" s="1"/>
  <c r="AN73" i="1"/>
  <c r="AP73" i="1" s="1"/>
  <c r="AJ73" i="1"/>
  <c r="AO172" i="1"/>
  <c r="AQ172" i="1" s="1"/>
  <c r="AN172" i="1"/>
  <c r="AP172" i="1" s="1"/>
  <c r="AJ172" i="1"/>
  <c r="BM284" i="1"/>
  <c r="BP284" i="1" s="1"/>
  <c r="BS284" i="1" s="1"/>
  <c r="BS285" i="1" s="1"/>
  <c r="BL284" i="1"/>
  <c r="BO284" i="1" s="1"/>
  <c r="BR284" i="1" s="1"/>
  <c r="BR285" i="1" s="1"/>
  <c r="AN111" i="1"/>
  <c r="AP111" i="1" s="1"/>
  <c r="AO111" i="1"/>
  <c r="AQ111" i="1" s="1"/>
  <c r="AJ111" i="1"/>
  <c r="AK38" i="1"/>
  <c r="AL38" i="1" s="1"/>
  <c r="AH38" i="1"/>
  <c r="AI38" i="1" s="1"/>
  <c r="AK268" i="1"/>
  <c r="AL268" i="1" s="1"/>
  <c r="AH268" i="1"/>
  <c r="AI268" i="1" s="1"/>
  <c r="AO113" i="1"/>
  <c r="AQ113" i="1" s="1"/>
  <c r="AN113" i="1"/>
  <c r="AP113" i="1" s="1"/>
  <c r="AJ113" i="1"/>
  <c r="AG157" i="1"/>
  <c r="AH157" i="1"/>
  <c r="AI157" i="1" s="1"/>
  <c r="AK157" i="1"/>
  <c r="AL157" i="1" s="1"/>
  <c r="AH213" i="1"/>
  <c r="AI213" i="1" s="1"/>
  <c r="AK213" i="1"/>
  <c r="AL213" i="1" s="1"/>
  <c r="AG213" i="1"/>
  <c r="AN64" i="1"/>
  <c r="AP64" i="1" s="1"/>
  <c r="AJ64" i="1"/>
  <c r="AO64" i="1"/>
  <c r="AQ64" i="1" s="1"/>
  <c r="AO63" i="1"/>
  <c r="AQ63" i="1" s="1"/>
  <c r="AN63" i="1"/>
  <c r="AP63" i="1" s="1"/>
  <c r="AJ63" i="1"/>
  <c r="AG91" i="1"/>
  <c r="AH75" i="1"/>
  <c r="AI75" i="1" s="1"/>
  <c r="AI59" i="1"/>
  <c r="AJ84" i="1"/>
  <c r="AO84" i="1"/>
  <c r="AQ84" i="1" s="1"/>
  <c r="AN84" i="1"/>
  <c r="AP84" i="1" s="1"/>
  <c r="AO85" i="1"/>
  <c r="AQ85" i="1" s="1"/>
  <c r="AN85" i="1"/>
  <c r="AP85" i="1" s="1"/>
  <c r="AJ85" i="1"/>
  <c r="AH44" i="1"/>
  <c r="AI44" i="1" s="1"/>
  <c r="AK44" i="1"/>
  <c r="AL44" i="1" s="1"/>
  <c r="AK136" i="1"/>
  <c r="AL136" i="1" s="1"/>
  <c r="AH136" i="1"/>
  <c r="AI136" i="1" s="1"/>
  <c r="AN24" i="1"/>
  <c r="AP24" i="1" s="1"/>
  <c r="AO24" i="1"/>
  <c r="AQ24" i="1" s="1"/>
  <c r="AJ24" i="1"/>
  <c r="AK254" i="1"/>
  <c r="AL254" i="1" s="1"/>
  <c r="AH254" i="1"/>
  <c r="AI254" i="1" s="1"/>
  <c r="AH209" i="1"/>
  <c r="AI209" i="1" s="1"/>
  <c r="AK209" i="1"/>
  <c r="AL209" i="1" s="1"/>
  <c r="AO18" i="1"/>
  <c r="AQ18" i="1" s="1"/>
  <c r="AN18" i="1"/>
  <c r="AP18" i="1" s="1"/>
  <c r="AJ18" i="1"/>
  <c r="AJ91" i="1"/>
  <c r="AO91" i="1"/>
  <c r="AQ91" i="1" s="1"/>
  <c r="AN91" i="1"/>
  <c r="AP91" i="1" s="1"/>
  <c r="AG111" i="1"/>
  <c r="AJ19" i="1"/>
  <c r="AO19" i="1"/>
  <c r="AQ19" i="1" s="1"/>
  <c r="AN19" i="1"/>
  <c r="AP19" i="1" s="1"/>
  <c r="AG40" i="1"/>
  <c r="AK40" i="1"/>
  <c r="AL40" i="1" s="1"/>
  <c r="AH40" i="1"/>
  <c r="AI40" i="1" s="1"/>
  <c r="AO61" i="1"/>
  <c r="AQ61" i="1" s="1"/>
  <c r="AN61" i="1"/>
  <c r="AP61" i="1" s="1"/>
  <c r="AJ61" i="1"/>
  <c r="AK140" i="1"/>
  <c r="AL140" i="1" s="1"/>
  <c r="AH140" i="1"/>
  <c r="AI140" i="1" s="1"/>
  <c r="AK133" i="1"/>
  <c r="AL133" i="1" s="1"/>
  <c r="AH133" i="1"/>
  <c r="AI133" i="1" s="1"/>
  <c r="AO107" i="1"/>
  <c r="AQ107" i="1" s="1"/>
  <c r="AN107" i="1"/>
  <c r="AP107" i="1" s="1"/>
  <c r="AJ107" i="1"/>
  <c r="AF259" i="1"/>
  <c r="AK259" i="1" s="1"/>
  <c r="AL259" i="1" s="1"/>
  <c r="AK253" i="1"/>
  <c r="AL253" i="1" s="1"/>
  <c r="AH253" i="1"/>
  <c r="AK212" i="1"/>
  <c r="AL212" i="1" s="1"/>
  <c r="AH212" i="1"/>
  <c r="AI212" i="1" s="1"/>
  <c r="AG212" i="1"/>
  <c r="AO173" i="1"/>
  <c r="AQ173" i="1" s="1"/>
  <c r="AN173" i="1"/>
  <c r="AP173" i="1" s="1"/>
  <c r="AJ173" i="1"/>
  <c r="BM259" i="1"/>
  <c r="BP259" i="1" s="1"/>
  <c r="BS259" i="1" s="1"/>
  <c r="BS260" i="1" s="1"/>
  <c r="BL259" i="1"/>
  <c r="BO259" i="1" s="1"/>
  <c r="BR259" i="1" s="1"/>
  <c r="BR260" i="1" s="1"/>
  <c r="AK151" i="1"/>
  <c r="AL151" i="1" s="1"/>
  <c r="AH151" i="1"/>
  <c r="AI151" i="1" s="1"/>
  <c r="AO60" i="1"/>
  <c r="AQ60" i="1" s="1"/>
  <c r="AN60" i="1"/>
  <c r="AP60" i="1" s="1"/>
  <c r="AJ60" i="1"/>
  <c r="AG90" i="1"/>
  <c r="AO174" i="1"/>
  <c r="AQ174" i="1" s="1"/>
  <c r="AJ174" i="1"/>
  <c r="AN174" i="1"/>
  <c r="AP174" i="1" s="1"/>
  <c r="AJ22" i="1"/>
  <c r="AO22" i="1"/>
  <c r="AQ22" i="1" s="1"/>
  <c r="AN22" i="1"/>
  <c r="AP22" i="1" s="1"/>
  <c r="AG92" i="1"/>
  <c r="AG115" i="1"/>
  <c r="AH190" i="1"/>
  <c r="AI190" i="1" s="1"/>
  <c r="AK190" i="1"/>
  <c r="AL190" i="1" s="1"/>
  <c r="AH49" i="1"/>
  <c r="AI49" i="1" s="1"/>
  <c r="AK49" i="1"/>
  <c r="AL49" i="1" s="1"/>
  <c r="AK132" i="1"/>
  <c r="AL132" i="1" s="1"/>
  <c r="AH132" i="1"/>
  <c r="AI132" i="1" s="1"/>
  <c r="AK130" i="1"/>
  <c r="AL130" i="1" s="1"/>
  <c r="AH130" i="1"/>
  <c r="AI130" i="1" s="1"/>
  <c r="AK255" i="1"/>
  <c r="AL255" i="1" s="1"/>
  <c r="AH255" i="1"/>
  <c r="AI255" i="1" s="1"/>
  <c r="AK211" i="1"/>
  <c r="AL211" i="1" s="1"/>
  <c r="AH211" i="1"/>
  <c r="AI211" i="1" s="1"/>
  <c r="AG211" i="1"/>
  <c r="AO294" i="1"/>
  <c r="AQ294" i="1" s="1"/>
  <c r="AN294" i="1"/>
  <c r="AP294" i="1" s="1"/>
  <c r="AJ294" i="1"/>
  <c r="AG154" i="1"/>
  <c r="AK154" i="1"/>
  <c r="AL154" i="1" s="1"/>
  <c r="AH154" i="1"/>
  <c r="AI154" i="1" s="1"/>
  <c r="AO170" i="1"/>
  <c r="AQ170" i="1" s="1"/>
  <c r="AN170" i="1"/>
  <c r="AP170" i="1" s="1"/>
  <c r="AJ170" i="1"/>
  <c r="AN90" i="1"/>
  <c r="AP90" i="1" s="1"/>
  <c r="AJ90" i="1"/>
  <c r="AO90" i="1"/>
  <c r="AQ90" i="1" s="1"/>
  <c r="AK229" i="1"/>
  <c r="AL229" i="1" s="1"/>
  <c r="AH229" i="1"/>
  <c r="AI229" i="1" s="1"/>
  <c r="AJ92" i="1"/>
  <c r="AO92" i="1"/>
  <c r="AQ92" i="1" s="1"/>
  <c r="AN92" i="1"/>
  <c r="AP92" i="1" s="1"/>
  <c r="AO115" i="1"/>
  <c r="AQ115" i="1" s="1"/>
  <c r="AN115" i="1"/>
  <c r="AP115" i="1" s="1"/>
  <c r="AJ115" i="1"/>
  <c r="AO20" i="1"/>
  <c r="AQ20" i="1" s="1"/>
  <c r="AN20" i="1"/>
  <c r="AP20" i="1" s="1"/>
  <c r="AJ20" i="1"/>
  <c r="AH193" i="1"/>
  <c r="AI193" i="1" s="1"/>
  <c r="AK193" i="1"/>
  <c r="AL193" i="1" s="1"/>
  <c r="AF51" i="1"/>
  <c r="AK51" i="1" s="1"/>
  <c r="AL51" i="1" s="1"/>
  <c r="AK34" i="1"/>
  <c r="AL34" i="1" s="1"/>
  <c r="AH34" i="1"/>
  <c r="AG51" i="1"/>
  <c r="AK138" i="1"/>
  <c r="AL138" i="1" s="1"/>
  <c r="AH138" i="1"/>
  <c r="AI138" i="1" s="1"/>
  <c r="AK223" i="1"/>
  <c r="AL223" i="1" s="1"/>
  <c r="AH223" i="1"/>
  <c r="AF231" i="1"/>
  <c r="AK231" i="1" s="1"/>
  <c r="AL231" i="1" s="1"/>
  <c r="AO72" i="1"/>
  <c r="AQ72" i="1" s="1"/>
  <c r="AN72" i="1"/>
  <c r="AP72" i="1" s="1"/>
  <c r="AJ72" i="1"/>
  <c r="AO86" i="1"/>
  <c r="AQ86" i="1" s="1"/>
  <c r="AN86" i="1"/>
  <c r="AP86" i="1" s="1"/>
  <c r="AJ86" i="1"/>
  <c r="AO65" i="1"/>
  <c r="AQ65" i="1" s="1"/>
  <c r="AN65" i="1"/>
  <c r="AP65" i="1" s="1"/>
  <c r="AJ65" i="1"/>
  <c r="AK134" i="1"/>
  <c r="AL134" i="1" s="1"/>
  <c r="AH134" i="1"/>
  <c r="AI134" i="1" s="1"/>
  <c r="AO94" i="1"/>
  <c r="AQ94" i="1" s="1"/>
  <c r="AN94" i="1"/>
  <c r="AP94" i="1" s="1"/>
  <c r="AJ94" i="1"/>
  <c r="AO71" i="1"/>
  <c r="AQ71" i="1" s="1"/>
  <c r="AN71" i="1"/>
  <c r="AP71" i="1" s="1"/>
  <c r="AJ71" i="1"/>
  <c r="AH258" i="1"/>
  <c r="AI258" i="1" s="1"/>
  <c r="AK258" i="1"/>
  <c r="AL258" i="1" s="1"/>
  <c r="AH210" i="1"/>
  <c r="AI210" i="1" s="1"/>
  <c r="AG210" i="1"/>
  <c r="AK210" i="1"/>
  <c r="AL210" i="1" s="1"/>
  <c r="BJ161" i="1"/>
  <c r="AK156" i="1"/>
  <c r="AL156" i="1" s="1"/>
  <c r="AH156" i="1"/>
  <c r="AI156" i="1" s="1"/>
  <c r="AG156" i="1"/>
  <c r="BM231" i="1"/>
  <c r="BP231" i="1" s="1"/>
  <c r="BS231" i="1" s="1"/>
  <c r="BS232" i="1" s="1"/>
  <c r="BL231" i="1"/>
  <c r="BO231" i="1" s="1"/>
  <c r="BR231" i="1" s="1"/>
  <c r="BR232" i="1" s="1"/>
  <c r="AJ171" i="1"/>
  <c r="AN171" i="1"/>
  <c r="AP171" i="1" s="1"/>
  <c r="AO171" i="1"/>
  <c r="AQ171" i="1" s="1"/>
  <c r="AO178" i="1"/>
  <c r="AQ178" i="1" s="1"/>
  <c r="AN178" i="1"/>
  <c r="AP178" i="1" s="1"/>
  <c r="AJ178" i="1"/>
  <c r="AH224" i="1"/>
  <c r="AI224" i="1" s="1"/>
  <c r="AK224" i="1"/>
  <c r="AL224" i="1" s="1"/>
  <c r="AF245" i="1"/>
  <c r="AK245" i="1" s="1"/>
  <c r="AL245" i="1" s="1"/>
  <c r="AH239" i="1"/>
  <c r="AK239" i="1"/>
  <c r="AL239" i="1" s="1"/>
  <c r="AK191" i="1"/>
  <c r="AL191" i="1" s="1"/>
  <c r="AH191" i="1"/>
  <c r="AI191" i="1" s="1"/>
  <c r="AO23" i="1"/>
  <c r="AQ23" i="1" s="1"/>
  <c r="AN23" i="1"/>
  <c r="AP23" i="1" s="1"/>
  <c r="AJ23" i="1"/>
  <c r="AK42" i="1"/>
  <c r="AL42" i="1" s="1"/>
  <c r="AH42" i="1"/>
  <c r="AI42" i="1" s="1"/>
  <c r="AO16" i="1"/>
  <c r="AQ16" i="1" s="1"/>
  <c r="AN16" i="1"/>
  <c r="AP16" i="1" s="1"/>
  <c r="AJ16" i="1"/>
  <c r="AK128" i="1"/>
  <c r="AL128" i="1" s="1"/>
  <c r="AF141" i="1"/>
  <c r="AK141" i="1" s="1"/>
  <c r="AL141" i="1" s="1"/>
  <c r="AH128" i="1"/>
  <c r="AK269" i="1"/>
  <c r="AL269" i="1" s="1"/>
  <c r="AH269" i="1"/>
  <c r="AI269" i="1" s="1"/>
  <c r="AK257" i="1"/>
  <c r="AL257" i="1" s="1"/>
  <c r="AH257" i="1"/>
  <c r="AI257" i="1" s="1"/>
  <c r="AN96" i="1"/>
  <c r="AP96" i="1" s="1"/>
  <c r="AO96" i="1"/>
  <c r="AQ96" i="1" s="1"/>
  <c r="AJ96" i="1"/>
  <c r="AK208" i="1"/>
  <c r="AL208" i="1" s="1"/>
  <c r="AH208" i="1"/>
  <c r="AI208" i="1" s="1"/>
  <c r="AO9" i="1"/>
  <c r="AQ9" i="1" s="1"/>
  <c r="AN9" i="1"/>
  <c r="AP9" i="1" s="1"/>
  <c r="AJ9" i="1"/>
  <c r="BM161" i="1"/>
  <c r="BP161" i="1" s="1"/>
  <c r="BS161" i="1" s="1"/>
  <c r="BS162" i="1" s="1"/>
  <c r="BL161" i="1"/>
  <c r="BO161" i="1" s="1"/>
  <c r="BR161" i="1" s="1"/>
  <c r="BR162" i="1" s="1"/>
  <c r="AO70" i="1"/>
  <c r="AQ70" i="1" s="1"/>
  <c r="AN70" i="1"/>
  <c r="AP70" i="1" s="1"/>
  <c r="AJ70" i="1"/>
  <c r="AK160" i="1"/>
  <c r="AL160" i="1" s="1"/>
  <c r="AH160" i="1"/>
  <c r="AI160" i="1" s="1"/>
  <c r="AG160" i="1"/>
  <c r="AO74" i="1"/>
  <c r="AQ74" i="1" s="1"/>
  <c r="AN74" i="1"/>
  <c r="AP74" i="1" s="1"/>
  <c r="AJ74" i="1"/>
  <c r="AH227" i="1"/>
  <c r="AI227" i="1" s="1"/>
  <c r="AK227" i="1"/>
  <c r="AL227" i="1" s="1"/>
  <c r="AG227" i="1"/>
  <c r="AK241" i="1"/>
  <c r="AL241" i="1" s="1"/>
  <c r="AH241" i="1"/>
  <c r="AI241" i="1" s="1"/>
  <c r="AO177" i="1"/>
  <c r="AQ177" i="1" s="1"/>
  <c r="AN177" i="1"/>
  <c r="AP177" i="1" s="1"/>
  <c r="AJ177" i="1"/>
  <c r="AK189" i="1"/>
  <c r="AL189" i="1" s="1"/>
  <c r="AH189" i="1"/>
  <c r="AI189" i="1" s="1"/>
  <c r="BM51" i="1"/>
  <c r="BP51" i="1" s="1"/>
  <c r="BS51" i="1" s="1"/>
  <c r="BS52" i="1" s="1"/>
  <c r="BL51" i="1"/>
  <c r="BO51" i="1" s="1"/>
  <c r="BR51" i="1" s="1"/>
  <c r="BR52" i="1" s="1"/>
  <c r="AH48" i="1"/>
  <c r="AI48" i="1" s="1"/>
  <c r="AG48" i="1"/>
  <c r="AK48" i="1"/>
  <c r="AL48" i="1" s="1"/>
  <c r="AG158" i="1"/>
  <c r="AK158" i="1"/>
  <c r="AL158" i="1" s="1"/>
  <c r="AH158" i="1"/>
  <c r="AI158" i="1" s="1"/>
  <c r="AJ11" i="1"/>
  <c r="AO11" i="1"/>
  <c r="AQ11" i="1" s="1"/>
  <c r="AN11" i="1"/>
  <c r="AP11" i="1" s="1"/>
  <c r="AK230" i="1"/>
  <c r="AL230" i="1" s="1"/>
  <c r="AH230" i="1"/>
  <c r="AI230" i="1" s="1"/>
  <c r="AG230" i="1"/>
  <c r="AK240" i="1"/>
  <c r="AL240" i="1" s="1"/>
  <c r="AH240" i="1"/>
  <c r="AI240" i="1" s="1"/>
  <c r="AJ12" i="1"/>
  <c r="AO12" i="1"/>
  <c r="AQ12" i="1" s="1"/>
  <c r="AN12" i="1"/>
  <c r="AP12" i="1" s="1"/>
  <c r="AN13" i="1"/>
  <c r="AP13" i="1" s="1"/>
  <c r="AJ13" i="1"/>
  <c r="AO13" i="1"/>
  <c r="AQ13" i="1" s="1"/>
  <c r="AH194" i="1"/>
  <c r="AI194" i="1" s="1"/>
  <c r="AK194" i="1"/>
  <c r="AL194" i="1" s="1"/>
  <c r="AK35" i="1"/>
  <c r="AL35" i="1" s="1"/>
  <c r="AH35" i="1"/>
  <c r="AI35" i="1" s="1"/>
  <c r="AK47" i="1"/>
  <c r="AL47" i="1" s="1"/>
  <c r="AH47" i="1"/>
  <c r="AI47" i="1" s="1"/>
  <c r="AG195" i="1" l="1"/>
  <c r="AG36" i="1"/>
  <c r="AG49" i="1"/>
  <c r="AG128" i="1"/>
  <c r="AG141" i="1" s="1"/>
  <c r="AG255" i="1"/>
  <c r="AG196" i="1"/>
  <c r="AG130" i="1"/>
  <c r="AG150" i="1"/>
  <c r="AG191" i="1"/>
  <c r="AG197" i="1"/>
  <c r="AG189" i="1"/>
  <c r="AG193" i="1"/>
  <c r="AG194" i="1"/>
  <c r="AG152" i="1"/>
  <c r="AG281" i="1"/>
  <c r="AG192" i="1"/>
  <c r="AG47" i="1"/>
  <c r="AG155" i="1"/>
  <c r="AG188" i="1"/>
  <c r="AG198" i="1" s="1"/>
  <c r="AG38" i="1"/>
  <c r="AG44" i="1"/>
  <c r="AG42" i="1"/>
  <c r="AG209" i="1"/>
  <c r="AG224" i="1"/>
  <c r="AG35" i="1"/>
  <c r="AG225" i="1"/>
  <c r="AG240" i="1"/>
  <c r="AG241" i="1"/>
  <c r="AG239" i="1"/>
  <c r="AK272" i="1"/>
  <c r="AL272" i="1" s="1"/>
  <c r="AG270" i="1"/>
  <c r="AG271" i="1"/>
  <c r="AG269" i="1"/>
  <c r="AG268" i="1"/>
  <c r="AG267" i="1"/>
  <c r="AG257" i="1"/>
  <c r="AI34" i="1"/>
  <c r="AH51" i="1"/>
  <c r="AI51" i="1" s="1"/>
  <c r="AG258" i="1"/>
  <c r="AG140" i="1"/>
  <c r="AO38" i="1"/>
  <c r="AQ38" i="1" s="1"/>
  <c r="AN38" i="1"/>
  <c r="AP38" i="1" s="1"/>
  <c r="AJ38" i="1"/>
  <c r="AG256" i="1"/>
  <c r="AG259" i="1" s="1"/>
  <c r="AG50" i="1"/>
  <c r="AO159" i="1"/>
  <c r="AQ159" i="1" s="1"/>
  <c r="AN159" i="1"/>
  <c r="AP159" i="1" s="1"/>
  <c r="AJ159" i="1"/>
  <c r="AO137" i="1"/>
  <c r="AQ137" i="1" s="1"/>
  <c r="AJ137" i="1"/>
  <c r="AN137" i="1"/>
  <c r="AP137" i="1" s="1"/>
  <c r="AO228" i="1"/>
  <c r="AQ228" i="1" s="1"/>
  <c r="AN228" i="1"/>
  <c r="AP228" i="1" s="1"/>
  <c r="AJ228" i="1"/>
  <c r="AJ226" i="1"/>
  <c r="AN226" i="1"/>
  <c r="AP226" i="1" s="1"/>
  <c r="AO226" i="1"/>
  <c r="AQ226" i="1" s="1"/>
  <c r="AN240" i="1"/>
  <c r="AP240" i="1" s="1"/>
  <c r="AJ240" i="1"/>
  <c r="AO240" i="1"/>
  <c r="AQ240" i="1" s="1"/>
  <c r="AO42" i="1"/>
  <c r="AQ42" i="1" s="1"/>
  <c r="AN42" i="1"/>
  <c r="AP42" i="1" s="1"/>
  <c r="AJ42" i="1"/>
  <c r="AJ140" i="1"/>
  <c r="AO140" i="1"/>
  <c r="AQ140" i="1" s="1"/>
  <c r="AN140" i="1"/>
  <c r="AP140" i="1" s="1"/>
  <c r="AO256" i="1"/>
  <c r="AQ256" i="1" s="1"/>
  <c r="AN256" i="1"/>
  <c r="AP256" i="1" s="1"/>
  <c r="AJ256" i="1"/>
  <c r="AO304" i="1"/>
  <c r="AQ304" i="1" s="1"/>
  <c r="AN304" i="1"/>
  <c r="AP304" i="1" s="1"/>
  <c r="AJ304" i="1"/>
  <c r="AJ50" i="1"/>
  <c r="AO50" i="1"/>
  <c r="AQ50" i="1" s="1"/>
  <c r="AN50" i="1"/>
  <c r="AP50" i="1" s="1"/>
  <c r="AO47" i="1"/>
  <c r="AQ47" i="1" s="1"/>
  <c r="AJ47" i="1"/>
  <c r="AN47" i="1"/>
  <c r="AP47" i="1" s="1"/>
  <c r="AN189" i="1"/>
  <c r="AP189" i="1" s="1"/>
  <c r="AJ189" i="1"/>
  <c r="AO189" i="1"/>
  <c r="AQ189" i="1" s="1"/>
  <c r="AJ258" i="1"/>
  <c r="AO258" i="1"/>
  <c r="AQ258" i="1" s="1"/>
  <c r="AN258" i="1"/>
  <c r="AP258" i="1" s="1"/>
  <c r="AO44" i="1"/>
  <c r="AQ44" i="1" s="1"/>
  <c r="AN44" i="1"/>
  <c r="AP44" i="1" s="1"/>
  <c r="AJ44" i="1"/>
  <c r="AI280" i="1"/>
  <c r="AH284" i="1"/>
  <c r="AI284" i="1" s="1"/>
  <c r="AJ195" i="1"/>
  <c r="AO195" i="1"/>
  <c r="AQ195" i="1" s="1"/>
  <c r="AN195" i="1"/>
  <c r="AP195" i="1" s="1"/>
  <c r="AG228" i="1"/>
  <c r="AO129" i="1"/>
  <c r="AQ129" i="1" s="1"/>
  <c r="AN129" i="1"/>
  <c r="AP129" i="1" s="1"/>
  <c r="AJ129" i="1"/>
  <c r="AO193" i="1"/>
  <c r="AQ193" i="1" s="1"/>
  <c r="AN193" i="1"/>
  <c r="AP193" i="1" s="1"/>
  <c r="AJ193" i="1"/>
  <c r="AO130" i="1"/>
  <c r="AQ130" i="1" s="1"/>
  <c r="AN130" i="1"/>
  <c r="AP130" i="1" s="1"/>
  <c r="AJ130" i="1"/>
  <c r="AO271" i="1"/>
  <c r="AQ271" i="1" s="1"/>
  <c r="AN271" i="1"/>
  <c r="AP271" i="1" s="1"/>
  <c r="AJ271" i="1"/>
  <c r="AN230" i="1"/>
  <c r="AP230" i="1" s="1"/>
  <c r="AO230" i="1"/>
  <c r="AQ230" i="1" s="1"/>
  <c r="AJ230" i="1"/>
  <c r="AN160" i="1"/>
  <c r="AP160" i="1" s="1"/>
  <c r="AJ160" i="1"/>
  <c r="AO160" i="1"/>
  <c r="AQ160" i="1" s="1"/>
  <c r="AO257" i="1"/>
  <c r="AQ257" i="1" s="1"/>
  <c r="AN257" i="1"/>
  <c r="AP257" i="1" s="1"/>
  <c r="AJ257" i="1"/>
  <c r="AN212" i="1"/>
  <c r="AP212" i="1" s="1"/>
  <c r="AJ212" i="1"/>
  <c r="AO212" i="1"/>
  <c r="AQ212" i="1" s="1"/>
  <c r="AH215" i="1"/>
  <c r="AI215" i="1" s="1"/>
  <c r="AI206" i="1"/>
  <c r="AG283" i="1"/>
  <c r="AO243" i="1"/>
  <c r="AQ243" i="1" s="1"/>
  <c r="AN243" i="1"/>
  <c r="AP243" i="1" s="1"/>
  <c r="AJ243" i="1"/>
  <c r="AO35" i="1"/>
  <c r="AQ35" i="1" s="1"/>
  <c r="AN35" i="1"/>
  <c r="AP35" i="1" s="1"/>
  <c r="AJ35" i="1"/>
  <c r="AG132" i="1"/>
  <c r="AO36" i="1"/>
  <c r="AQ36" i="1" s="1"/>
  <c r="AN36" i="1"/>
  <c r="AP36" i="1" s="1"/>
  <c r="AJ36" i="1"/>
  <c r="AJ106" i="1"/>
  <c r="AN106" i="1"/>
  <c r="AP106" i="1" s="1"/>
  <c r="AO106" i="1"/>
  <c r="AQ106" i="1" s="1"/>
  <c r="AO283" i="1"/>
  <c r="AQ283" i="1" s="1"/>
  <c r="AN283" i="1"/>
  <c r="AP283" i="1" s="1"/>
  <c r="AJ283" i="1"/>
  <c r="AN197" i="1"/>
  <c r="AP197" i="1" s="1"/>
  <c r="AO197" i="1"/>
  <c r="AQ197" i="1" s="1"/>
  <c r="AJ197" i="1"/>
  <c r="AH272" i="1"/>
  <c r="AI272" i="1" s="1"/>
  <c r="AI267" i="1"/>
  <c r="AO154" i="1"/>
  <c r="AQ154" i="1" s="1"/>
  <c r="AJ154" i="1"/>
  <c r="AN154" i="1"/>
  <c r="AP154" i="1" s="1"/>
  <c r="AN209" i="1"/>
  <c r="AP209" i="1" s="1"/>
  <c r="AO209" i="1"/>
  <c r="AQ209" i="1" s="1"/>
  <c r="AJ209" i="1"/>
  <c r="AP122" i="1"/>
  <c r="AO120" i="1"/>
  <c r="AQ120" i="1" s="1"/>
  <c r="AN120" i="1"/>
  <c r="AP120" i="1" s="1"/>
  <c r="AJ120" i="1"/>
  <c r="AQ122" i="1"/>
  <c r="AO282" i="1"/>
  <c r="AQ282" i="1" s="1"/>
  <c r="AJ282" i="1"/>
  <c r="AN282" i="1"/>
  <c r="AP282" i="1" s="1"/>
  <c r="AG131" i="1"/>
  <c r="AG243" i="1"/>
  <c r="AI188" i="1"/>
  <c r="AH198" i="1"/>
  <c r="AI198" i="1" s="1"/>
  <c r="AO40" i="1"/>
  <c r="AQ40" i="1" s="1"/>
  <c r="AN40" i="1"/>
  <c r="AP40" i="1" s="1"/>
  <c r="AJ40" i="1"/>
  <c r="AI223" i="1"/>
  <c r="AH231" i="1"/>
  <c r="AI231" i="1" s="1"/>
  <c r="AN207" i="1"/>
  <c r="AP207" i="1" s="1"/>
  <c r="AO207" i="1"/>
  <c r="AQ207" i="1" s="1"/>
  <c r="AJ207" i="1"/>
  <c r="AO131" i="1"/>
  <c r="AQ131" i="1" s="1"/>
  <c r="AJ131" i="1"/>
  <c r="AN131" i="1"/>
  <c r="AP131" i="1" s="1"/>
  <c r="AO43" i="1"/>
  <c r="AQ43" i="1" s="1"/>
  <c r="AN43" i="1"/>
  <c r="AP43" i="1" s="1"/>
  <c r="AJ43" i="1"/>
  <c r="AO225" i="1"/>
  <c r="AQ225" i="1" s="1"/>
  <c r="AN225" i="1"/>
  <c r="AP225" i="1" s="1"/>
  <c r="AJ225" i="1"/>
  <c r="AG139" i="1"/>
  <c r="AO135" i="1"/>
  <c r="AQ135" i="1" s="1"/>
  <c r="AN135" i="1"/>
  <c r="AP135" i="1" s="1"/>
  <c r="AJ135" i="1"/>
  <c r="AN213" i="1"/>
  <c r="AP213" i="1" s="1"/>
  <c r="AJ213" i="1"/>
  <c r="AO213" i="1"/>
  <c r="AQ213" i="1" s="1"/>
  <c r="AN269" i="1"/>
  <c r="AP269" i="1" s="1"/>
  <c r="AO269" i="1"/>
  <c r="AQ269" i="1" s="1"/>
  <c r="AJ269" i="1"/>
  <c r="AO191" i="1"/>
  <c r="AQ191" i="1" s="1"/>
  <c r="AJ191" i="1"/>
  <c r="AN191" i="1"/>
  <c r="AP191" i="1" s="1"/>
  <c r="AN254" i="1"/>
  <c r="AP254" i="1" s="1"/>
  <c r="AO254" i="1"/>
  <c r="AQ254" i="1" s="1"/>
  <c r="AJ254" i="1"/>
  <c r="AO157" i="1"/>
  <c r="AQ157" i="1" s="1"/>
  <c r="AN157" i="1"/>
  <c r="AP157" i="1" s="1"/>
  <c r="AJ157" i="1"/>
  <c r="AG39" i="1"/>
  <c r="AO139" i="1"/>
  <c r="AQ139" i="1" s="1"/>
  <c r="AN139" i="1"/>
  <c r="AP139" i="1" s="1"/>
  <c r="AJ139" i="1"/>
  <c r="AO292" i="1"/>
  <c r="AQ292" i="1" s="1"/>
  <c r="AN292" i="1"/>
  <c r="AP292" i="1" s="1"/>
  <c r="AJ292" i="1"/>
  <c r="AG135" i="1"/>
  <c r="AO158" i="1"/>
  <c r="AQ158" i="1" s="1"/>
  <c r="AN158" i="1"/>
  <c r="AP158" i="1" s="1"/>
  <c r="AJ158" i="1"/>
  <c r="AN134" i="1"/>
  <c r="AP134" i="1" s="1"/>
  <c r="AJ134" i="1"/>
  <c r="AO134" i="1"/>
  <c r="AQ134" i="1" s="1"/>
  <c r="AO138" i="1"/>
  <c r="AQ138" i="1" s="1"/>
  <c r="AJ138" i="1"/>
  <c r="AN138" i="1"/>
  <c r="AP138" i="1" s="1"/>
  <c r="AO39" i="1"/>
  <c r="AQ39" i="1" s="1"/>
  <c r="AN39" i="1"/>
  <c r="AP39" i="1" s="1"/>
  <c r="AJ39" i="1"/>
  <c r="AJ155" i="1"/>
  <c r="AO155" i="1"/>
  <c r="AQ155" i="1" s="1"/>
  <c r="AN155" i="1"/>
  <c r="AP155" i="1" s="1"/>
  <c r="AG43" i="1"/>
  <c r="AO150" i="1"/>
  <c r="AQ150" i="1" s="1"/>
  <c r="AN150" i="1"/>
  <c r="AP150" i="1" s="1"/>
  <c r="AJ150" i="1"/>
  <c r="AJ295" i="1"/>
  <c r="AQ297" i="1"/>
  <c r="AP297" i="1"/>
  <c r="AO295" i="1"/>
  <c r="AQ295" i="1" s="1"/>
  <c r="AN295" i="1"/>
  <c r="AP295" i="1" s="1"/>
  <c r="AO156" i="1"/>
  <c r="AQ156" i="1" s="1"/>
  <c r="AN156" i="1"/>
  <c r="AP156" i="1" s="1"/>
  <c r="AJ156" i="1"/>
  <c r="AG138" i="1"/>
  <c r="AN49" i="1"/>
  <c r="AP49" i="1" s="1"/>
  <c r="AO49" i="1"/>
  <c r="AQ49" i="1" s="1"/>
  <c r="AJ49" i="1"/>
  <c r="AJ59" i="1"/>
  <c r="AO59" i="1"/>
  <c r="AQ59" i="1" s="1"/>
  <c r="AN59" i="1"/>
  <c r="AP59" i="1" s="1"/>
  <c r="AN46" i="1"/>
  <c r="AP46" i="1" s="1"/>
  <c r="AO46" i="1"/>
  <c r="AQ46" i="1" s="1"/>
  <c r="AJ46" i="1"/>
  <c r="AO169" i="1"/>
  <c r="AQ169" i="1" s="1"/>
  <c r="AN169" i="1"/>
  <c r="AP169" i="1" s="1"/>
  <c r="AJ169" i="1"/>
  <c r="AG153" i="1"/>
  <c r="AG45" i="1"/>
  <c r="AI253" i="1"/>
  <c r="AH259" i="1"/>
  <c r="AI259" i="1" s="1"/>
  <c r="AH141" i="1"/>
  <c r="AI141" i="1" s="1"/>
  <c r="AI128" i="1"/>
  <c r="AH245" i="1"/>
  <c r="AI245" i="1" s="1"/>
  <c r="AI239" i="1"/>
  <c r="AG134" i="1"/>
  <c r="AP77" i="1"/>
  <c r="AO75" i="1"/>
  <c r="AQ75" i="1" s="1"/>
  <c r="AN75" i="1"/>
  <c r="AP75" i="1" s="1"/>
  <c r="AQ77" i="1"/>
  <c r="AJ75" i="1"/>
  <c r="AI303" i="1"/>
  <c r="AH305" i="1"/>
  <c r="AI305" i="1" s="1"/>
  <c r="AG214" i="1"/>
  <c r="AP182" i="1"/>
  <c r="AO180" i="1"/>
  <c r="AQ180" i="1" s="1"/>
  <c r="AN180" i="1"/>
  <c r="AP180" i="1" s="1"/>
  <c r="AJ180" i="1"/>
  <c r="AQ182" i="1"/>
  <c r="AO153" i="1"/>
  <c r="AQ153" i="1" s="1"/>
  <c r="AN153" i="1"/>
  <c r="AP153" i="1" s="1"/>
  <c r="AJ153" i="1"/>
  <c r="AJ45" i="1"/>
  <c r="AO45" i="1"/>
  <c r="AQ45" i="1" s="1"/>
  <c r="AN45" i="1"/>
  <c r="AP45" i="1" s="1"/>
  <c r="AO151" i="1"/>
  <c r="AQ151" i="1" s="1"/>
  <c r="AJ151" i="1"/>
  <c r="AN151" i="1"/>
  <c r="AP151" i="1" s="1"/>
  <c r="AO214" i="1"/>
  <c r="AQ214" i="1" s="1"/>
  <c r="AJ214" i="1"/>
  <c r="AN214" i="1"/>
  <c r="AP214" i="1" s="1"/>
  <c r="AG46" i="1"/>
  <c r="AN192" i="1"/>
  <c r="AP192" i="1" s="1"/>
  <c r="AO192" i="1"/>
  <c r="AQ192" i="1" s="1"/>
  <c r="AJ192" i="1"/>
  <c r="AO152" i="1"/>
  <c r="AQ152" i="1" s="1"/>
  <c r="AN152" i="1"/>
  <c r="AP152" i="1" s="1"/>
  <c r="AJ152" i="1"/>
  <c r="AG244" i="1"/>
  <c r="AJ132" i="1"/>
  <c r="AO132" i="1"/>
  <c r="AQ132" i="1" s="1"/>
  <c r="AN132" i="1"/>
  <c r="AP132" i="1" s="1"/>
  <c r="AJ190" i="1"/>
  <c r="AO190" i="1"/>
  <c r="AQ190" i="1" s="1"/>
  <c r="AN190" i="1"/>
  <c r="AP190" i="1" s="1"/>
  <c r="AO8" i="1"/>
  <c r="AQ8" i="1" s="1"/>
  <c r="AN8" i="1"/>
  <c r="AP8" i="1" s="1"/>
  <c r="AJ8" i="1"/>
  <c r="AO242" i="1"/>
  <c r="AQ242" i="1" s="1"/>
  <c r="AJ242" i="1"/>
  <c r="AN242" i="1"/>
  <c r="AP242" i="1" s="1"/>
  <c r="AO196" i="1"/>
  <c r="AQ196" i="1" s="1"/>
  <c r="AN196" i="1"/>
  <c r="AP196" i="1" s="1"/>
  <c r="AJ196" i="1"/>
  <c r="AI149" i="1"/>
  <c r="AH161" i="1"/>
  <c r="AI161" i="1" s="1"/>
  <c r="AO270" i="1"/>
  <c r="AQ270" i="1" s="1"/>
  <c r="AN270" i="1"/>
  <c r="AP270" i="1" s="1"/>
  <c r="AJ270" i="1"/>
  <c r="AJ194" i="1"/>
  <c r="AO194" i="1"/>
  <c r="AQ194" i="1" s="1"/>
  <c r="AN194" i="1"/>
  <c r="AP194" i="1" s="1"/>
  <c r="AJ229" i="1"/>
  <c r="AO229" i="1"/>
  <c r="AQ229" i="1" s="1"/>
  <c r="AN229" i="1"/>
  <c r="AP229" i="1" s="1"/>
  <c r="AJ83" i="1"/>
  <c r="AO83" i="1"/>
  <c r="AQ83" i="1" s="1"/>
  <c r="AN83" i="1"/>
  <c r="AP83" i="1" s="1"/>
  <c r="AJ48" i="1"/>
  <c r="AO48" i="1"/>
  <c r="AQ48" i="1" s="1"/>
  <c r="AN48" i="1"/>
  <c r="AP48" i="1" s="1"/>
  <c r="AO227" i="1"/>
  <c r="AQ227" i="1" s="1"/>
  <c r="AN227" i="1"/>
  <c r="AP227" i="1" s="1"/>
  <c r="AJ227" i="1"/>
  <c r="AG133" i="1"/>
  <c r="AN136" i="1"/>
  <c r="AP136" i="1" s="1"/>
  <c r="AO136" i="1"/>
  <c r="AQ136" i="1" s="1"/>
  <c r="AJ136" i="1"/>
  <c r="AQ100" i="1"/>
  <c r="AO98" i="1"/>
  <c r="AQ98" i="1" s="1"/>
  <c r="AN98" i="1"/>
  <c r="AP98" i="1" s="1"/>
  <c r="AP100" i="1"/>
  <c r="AJ98" i="1"/>
  <c r="AO26" i="1"/>
  <c r="AQ26" i="1" s="1"/>
  <c r="AN26" i="1"/>
  <c r="AP26" i="1" s="1"/>
  <c r="AQ28" i="1"/>
  <c r="AP28" i="1"/>
  <c r="AJ26" i="1"/>
  <c r="AG41" i="1"/>
  <c r="AG242" i="1"/>
  <c r="AG37" i="1"/>
  <c r="AN244" i="1"/>
  <c r="AP244" i="1" s="1"/>
  <c r="AJ244" i="1"/>
  <c r="AO244" i="1"/>
  <c r="AQ244" i="1" s="1"/>
  <c r="AN241" i="1"/>
  <c r="AP241" i="1" s="1"/>
  <c r="AO241" i="1"/>
  <c r="AQ241" i="1" s="1"/>
  <c r="AJ241" i="1"/>
  <c r="AJ211" i="1"/>
  <c r="AO211" i="1"/>
  <c r="AQ211" i="1" s="1"/>
  <c r="AN211" i="1"/>
  <c r="AP211" i="1" s="1"/>
  <c r="AO133" i="1"/>
  <c r="AQ133" i="1" s="1"/>
  <c r="AN133" i="1"/>
  <c r="AP133" i="1" s="1"/>
  <c r="AJ133" i="1"/>
  <c r="AG136" i="1"/>
  <c r="AO268" i="1"/>
  <c r="AQ268" i="1" s="1"/>
  <c r="AN268" i="1"/>
  <c r="AP268" i="1" s="1"/>
  <c r="AJ268" i="1"/>
  <c r="AO208" i="1"/>
  <c r="AQ208" i="1" s="1"/>
  <c r="AN208" i="1"/>
  <c r="AP208" i="1" s="1"/>
  <c r="AJ208" i="1"/>
  <c r="AO224" i="1"/>
  <c r="AQ224" i="1" s="1"/>
  <c r="AN224" i="1"/>
  <c r="AP224" i="1" s="1"/>
  <c r="AJ224" i="1"/>
  <c r="AJ210" i="1"/>
  <c r="AO210" i="1"/>
  <c r="AQ210" i="1" s="1"/>
  <c r="AN210" i="1"/>
  <c r="AP210" i="1" s="1"/>
  <c r="AG229" i="1"/>
  <c r="AO255" i="1"/>
  <c r="AQ255" i="1" s="1"/>
  <c r="AN255" i="1"/>
  <c r="AP255" i="1" s="1"/>
  <c r="AJ255" i="1"/>
  <c r="AG137" i="1"/>
  <c r="AJ281" i="1"/>
  <c r="AO281" i="1"/>
  <c r="AQ281" i="1" s="1"/>
  <c r="AN281" i="1"/>
  <c r="AP281" i="1" s="1"/>
  <c r="AO41" i="1"/>
  <c r="AQ41" i="1" s="1"/>
  <c r="AN41" i="1"/>
  <c r="AP41" i="1" s="1"/>
  <c r="AJ41" i="1"/>
  <c r="AJ37" i="1"/>
  <c r="AO37" i="1"/>
  <c r="AQ37" i="1" s="1"/>
  <c r="AN37" i="1"/>
  <c r="AP37" i="1" s="1"/>
  <c r="AG226" i="1"/>
  <c r="AG245" i="1" l="1"/>
  <c r="AG272" i="1"/>
  <c r="AJ303" i="1"/>
  <c r="AO303" i="1"/>
  <c r="AQ303" i="1" s="1"/>
  <c r="AN303" i="1"/>
  <c r="AP303" i="1" s="1"/>
  <c r="AP200" i="1"/>
  <c r="AO198" i="1"/>
  <c r="AQ198" i="1" s="1"/>
  <c r="AN198" i="1"/>
  <c r="AP198" i="1" s="1"/>
  <c r="AJ198" i="1"/>
  <c r="AQ200" i="1"/>
  <c r="AO223" i="1"/>
  <c r="AQ223" i="1" s="1"/>
  <c r="AN223" i="1"/>
  <c r="AP223" i="1" s="1"/>
  <c r="AJ223" i="1"/>
  <c r="AQ163" i="1"/>
  <c r="AP163" i="1"/>
  <c r="AO161" i="1"/>
  <c r="AQ161" i="1" s="1"/>
  <c r="AN161" i="1"/>
  <c r="AP161" i="1" s="1"/>
  <c r="AJ161" i="1"/>
  <c r="AO188" i="1"/>
  <c r="AQ188" i="1" s="1"/>
  <c r="AN188" i="1"/>
  <c r="AP188" i="1" s="1"/>
  <c r="AJ188" i="1"/>
  <c r="AQ307" i="1"/>
  <c r="AP307" i="1"/>
  <c r="AO305" i="1"/>
  <c r="AQ305" i="1" s="1"/>
  <c r="AN305" i="1"/>
  <c r="AP305" i="1" s="1"/>
  <c r="AJ305" i="1"/>
  <c r="AJ149" i="1"/>
  <c r="AO149" i="1"/>
  <c r="AQ149" i="1" s="1"/>
  <c r="AN149" i="1"/>
  <c r="AP149" i="1" s="1"/>
  <c r="AJ267" i="1"/>
  <c r="AO267" i="1"/>
  <c r="AQ267" i="1" s="1"/>
  <c r="AN267" i="1"/>
  <c r="AP267" i="1" s="1"/>
  <c r="AQ274" i="1"/>
  <c r="AN272" i="1"/>
  <c r="AP272" i="1" s="1"/>
  <c r="AJ272" i="1"/>
  <c r="AP274" i="1"/>
  <c r="AO272" i="1"/>
  <c r="AQ272" i="1" s="1"/>
  <c r="AO239" i="1"/>
  <c r="AQ239" i="1" s="1"/>
  <c r="AJ239" i="1"/>
  <c r="AN239" i="1"/>
  <c r="AP239" i="1" s="1"/>
  <c r="AQ247" i="1"/>
  <c r="AP247" i="1"/>
  <c r="AO245" i="1"/>
  <c r="AQ245" i="1" s="1"/>
  <c r="AN245" i="1"/>
  <c r="AP245" i="1" s="1"/>
  <c r="AJ245" i="1"/>
  <c r="AO128" i="1"/>
  <c r="AQ128" i="1" s="1"/>
  <c r="AN128" i="1"/>
  <c r="AP128" i="1" s="1"/>
  <c r="AJ128" i="1"/>
  <c r="AJ141" i="1"/>
  <c r="AO141" i="1"/>
  <c r="AQ141" i="1" s="1"/>
  <c r="AN141" i="1"/>
  <c r="AP141" i="1" s="1"/>
  <c r="AQ143" i="1"/>
  <c r="AP143" i="1"/>
  <c r="AQ286" i="1"/>
  <c r="AP286" i="1"/>
  <c r="AO284" i="1"/>
  <c r="AQ284" i="1" s="1"/>
  <c r="AJ284" i="1"/>
  <c r="AN284" i="1"/>
  <c r="AP284" i="1" s="1"/>
  <c r="AJ259" i="1"/>
  <c r="AQ261" i="1"/>
  <c r="AN259" i="1"/>
  <c r="AP259" i="1" s="1"/>
  <c r="AO259" i="1"/>
  <c r="AQ259" i="1" s="1"/>
  <c r="AP261" i="1"/>
  <c r="AO280" i="1"/>
  <c r="AQ280" i="1" s="1"/>
  <c r="AN280" i="1"/>
  <c r="AP280" i="1" s="1"/>
  <c r="AJ280" i="1"/>
  <c r="AO206" i="1"/>
  <c r="AQ206" i="1" s="1"/>
  <c r="AJ206" i="1"/>
  <c r="AN206" i="1"/>
  <c r="AP206" i="1" s="1"/>
  <c r="AO253" i="1"/>
  <c r="AQ253" i="1" s="1"/>
  <c r="AN253" i="1"/>
  <c r="AP253" i="1" s="1"/>
  <c r="AJ253" i="1"/>
  <c r="AO215" i="1"/>
  <c r="AQ215" i="1" s="1"/>
  <c r="AP217" i="1"/>
  <c r="AN215" i="1"/>
  <c r="AP215" i="1" s="1"/>
  <c r="AJ215" i="1"/>
  <c r="AQ217" i="1"/>
  <c r="AO51" i="1"/>
  <c r="AQ51" i="1" s="1"/>
  <c r="AQ53" i="1"/>
  <c r="AN51" i="1"/>
  <c r="AP51" i="1" s="1"/>
  <c r="AP53" i="1"/>
  <c r="AJ51" i="1"/>
  <c r="AO231" i="1"/>
  <c r="AQ231" i="1" s="1"/>
  <c r="AN231" i="1"/>
  <c r="AP231" i="1" s="1"/>
  <c r="AJ231" i="1"/>
  <c r="AQ233" i="1"/>
  <c r="AP233" i="1"/>
  <c r="AJ34" i="1"/>
  <c r="AO34" i="1"/>
  <c r="AQ34" i="1" s="1"/>
  <c r="AN34" i="1"/>
  <c r="AP34" i="1" s="1"/>
</calcChain>
</file>

<file path=xl/sharedStrings.xml><?xml version="1.0" encoding="utf-8"?>
<sst xmlns="http://schemas.openxmlformats.org/spreadsheetml/2006/main" count="1366" uniqueCount="94">
  <si>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</si>
  <si>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</si>
  <si>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METAANÁLISIS POR EL MÉTODO DE INVERSO DE LA VARIANZA</t>
  </si>
  <si>
    <t>MODELO DE EFECTOS FIJOS</t>
  </si>
  <si>
    <t>EFECTOS ALEATORIOS, DerSimonian-Laird</t>
  </si>
  <si>
    <t>ÍNDICE DE HETEROGENEIDAD</t>
  </si>
  <si>
    <t>Variable buscada</t>
  </si>
  <si>
    <t>RR, OR o HR a combinar</t>
  </si>
  <si>
    <r>
      <t>RR</t>
    </r>
    <r>
      <rPr>
        <vertAlign val="subscript"/>
        <sz val="10"/>
        <rFont val="Calibri"/>
        <family val="2"/>
      </rPr>
      <t>i</t>
    </r>
  </si>
  <si>
    <t>LI IC</t>
  </si>
  <si>
    <t>LS IC</t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</si>
  <si>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</si>
  <si>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</si>
  <si>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</si>
  <si>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</si>
  <si>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</si>
  <si>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</si>
  <si>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= s</t>
    </r>
    <r>
      <rPr>
        <vertAlign val="subscript"/>
        <sz val="10"/>
        <rFont val="Calibri"/>
        <family val="2"/>
      </rPr>
      <t>RR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</si>
  <si>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</si>
  <si>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</si>
  <si>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</si>
  <si>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</si>
  <si>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</si>
  <si>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</si>
  <si>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</si>
  <si>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</si>
  <si>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</si>
  <si>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</si>
  <si>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</si>
  <si>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</si>
  <si>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</si>
  <si>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</si>
  <si>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</si>
  <si>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</si>
  <si>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</si>
  <si>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</si>
  <si>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</si>
  <si>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</si>
  <si>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</si>
  <si>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</si>
  <si>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r>
      <rPr>
        <i/>
        <sz val="12"/>
        <rFont val="Calibri"/>
        <family val="2"/>
      </rPr>
      <t>I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teórica</t>
    </r>
  </si>
  <si>
    <r>
      <rPr>
        <i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 </t>
    </r>
  </si>
  <si>
    <r>
      <t>H</t>
    </r>
    <r>
      <rPr>
        <vertAlign val="superscript"/>
        <sz val="10"/>
        <rFont val="Calibri"/>
        <family val="2"/>
      </rPr>
      <t>2</t>
    </r>
  </si>
  <si>
    <r>
      <t>ln H</t>
    </r>
    <r>
      <rPr>
        <vertAlign val="superscript"/>
        <sz val="10"/>
        <rFont val="Calibri"/>
        <family val="2"/>
      </rPr>
      <t>2</t>
    </r>
  </si>
  <si>
    <t>ln Q</t>
  </si>
  <si>
    <t>ln k-1</t>
  </si>
  <si>
    <t>Raíz 2Q</t>
  </si>
  <si>
    <t>Raíz(2k-3)</t>
  </si>
  <si>
    <t>2(k-2)</t>
  </si>
  <si>
    <r>
      <t>3(k-2)</t>
    </r>
    <r>
      <rPr>
        <vertAlign val="superscript"/>
        <sz val="10"/>
        <rFont val="Calibri"/>
        <family val="2"/>
      </rPr>
      <t>2</t>
    </r>
  </si>
  <si>
    <t>A</t>
  </si>
  <si>
    <t>B</t>
  </si>
  <si>
    <r>
      <t>1º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si Q =&lt; K</t>
    </r>
  </si>
  <si>
    <r>
      <t>2º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 sí Q  &gt; K</t>
    </r>
  </si>
  <si>
    <r>
      <t>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que utilizo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</si>
  <si>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- 1,96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</si>
  <si>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+ 1,96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</si>
  <si>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lím inferior IC de H</t>
    </r>
    <r>
      <rPr>
        <vertAlign val="superscript"/>
        <sz val="10"/>
        <rFont val="Calibri"/>
        <family val="2"/>
      </rPr>
      <t>2</t>
    </r>
  </si>
  <si>
    <r>
      <t>lím superior IC de H</t>
    </r>
    <r>
      <rPr>
        <vertAlign val="superscript"/>
        <sz val="10"/>
        <rFont val="Calibri"/>
        <family val="2"/>
      </rPr>
      <t>2</t>
    </r>
  </si>
  <si>
    <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</si>
  <si>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>LI IC de I</t>
    </r>
    <r>
      <rPr>
        <vertAlign val="superscript"/>
        <sz val="10"/>
        <rFont val="Calibri"/>
        <family val="2"/>
      </rPr>
      <t>2</t>
    </r>
  </si>
  <si>
    <r>
      <t>LS IC de I</t>
    </r>
    <r>
      <rPr>
        <vertAlign val="superscript"/>
        <sz val="10"/>
        <rFont val="Calibri"/>
        <family val="2"/>
      </rPr>
      <t>2</t>
    </r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</si>
  <si>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</si>
  <si>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</si>
  <si>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</si>
  <si>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</si>
  <si>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</si>
  <si>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</si>
  <si>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</si>
  <si>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</si>
  <si>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</si>
  <si>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</si>
  <si>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</si>
  <si>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</si>
  <si>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</si>
  <si>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</si>
  <si>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</si>
  <si>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</si>
  <si>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</si>
  <si>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</si>
  <si>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 xml:space="preserve">Cuando Q =&lt; k, Utilizar 1º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</si>
  <si>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</si>
  <si>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</si>
  <si>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</si>
  <si>
    <t>ECA 1, ENSURE; n= 115</t>
  </si>
  <si>
    <t>ECA 2, EURTAC; n= 115</t>
  </si>
  <si>
    <t>ECA 3, IPASS; n 163</t>
  </si>
  <si>
    <t>ECA 4, NEJ002; n= 117</t>
  </si>
  <si>
    <t>ECA 5, OPTIMAL; n= 82</t>
  </si>
  <si>
    <t>ECA 6, WJTOG-3405; n= 87</t>
  </si>
  <si>
    <t xml:space="preserve">20170601-MA 6ECA, CaPulmNSCLC Mut-EGFR [Gefi o Erlt vs QMT], +PFS =OS. Lee </t>
  </si>
  <si>
    <t>Lee CK, Davies L, Wu YL, et al. Gefitinib or Erlotinib vs Chemotherapy for EGFR Mutation-Positive Lung Cancer: Individual Patient Data Meta-Analysis of Overall Survival. J Natl Cancer Inst. 2017 Jun 1;109(6).</t>
  </si>
  <si>
    <t>Supervivencia Global: Inhib EFGR-tirosín kinasa vs QMT, en pac con delección en el exón 19 (tabla B, pág 5)</t>
  </si>
  <si>
    <t>Supervivencia Global: Inhib EFGR-tirosín kinasa vs QMT, en pac con delección en el exón 21 (tabla B, pág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</si>
</sst>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_-* #,##0.0000\ _€_-;\-* #,##0.000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0.000"/>
    <numFmt numFmtId="170" formatCode="0.0%"/>
    <numFmt numFmtId="171" formatCode="_-* #,##0.000\ _€_-;\-* #,##0.000\ _€_-;_-* &quot;-&quot;???\ _€_-;_-@_-"/>
    <numFmt numFmtId="172" formatCode="_-* #,##0.00000000\ _€_-;\-* #,##0.00000000\ _€_-;_-* &quot;-&quot;????????\ _€_-;_-@_-"/>
    <numFmt numFmtId="173" formatCode="0.00000000000000000000000000000000000000000000000000000000000000000000000000000000000000000"/>
    <numFmt numFmtId="174" formatCode="_-* #,##0.00000\ _€_-;\-* #,##0.00000\ _€_-;_-* &quot;-&quot;??\ _€_-;_-@_-"/>
    <numFmt numFmtId="175" formatCode="_-* #,##0.000000\ _€_-;\-* #,##0.0000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166" fontId="2" fillId="0" borderId="0" xfId="1" applyNumberFormat="1" applyFont="1" applyBorder="1"/>
    <xf numFmtId="166" fontId="2" fillId="0" borderId="0" xfId="1" applyNumberFormat="1" applyFont="1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2" borderId="0" xfId="0" applyFont="1" applyFill="1"/>
    <xf numFmtId="0" fontId="2" fillId="3" borderId="5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3" borderId="1" xfId="0" applyFont="1" applyFill="1" applyBorder="1" applyAlignment="1">
      <alignment horizontal="left"/>
    </xf>
    <xf numFmtId="4" fontId="2" fillId="6" borderId="1" xfId="0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Border="1" applyAlignment="1">
      <alignment vertical="center"/>
    </xf>
    <xf numFmtId="168" fontId="2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1" applyNumberFormat="1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Fill="1" applyBorder="1"/>
    <xf numFmtId="43" fontId="2" fillId="0" borderId="0" xfId="1" applyFont="1" applyFill="1" applyBorder="1"/>
    <xf numFmtId="167" fontId="2" fillId="5" borderId="1" xfId="1" applyNumberFormat="1" applyFont="1" applyFill="1" applyBorder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169" fontId="2" fillId="5" borderId="1" xfId="0" applyNumberFormat="1" applyFont="1" applyFill="1" applyBorder="1" applyAlignment="1">
      <alignment horizontal="center"/>
    </xf>
    <xf numFmtId="168" fontId="2" fillId="0" borderId="1" xfId="1" applyNumberFormat="1" applyFont="1" applyBorder="1"/>
    <xf numFmtId="170" fontId="4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/>
    <xf numFmtId="43" fontId="2" fillId="0" borderId="1" xfId="1" applyFont="1" applyFill="1" applyBorder="1"/>
    <xf numFmtId="171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/>
    <xf numFmtId="0" fontId="7" fillId="3" borderId="1" xfId="0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7" fontId="16" fillId="0" borderId="1" xfId="0" applyNumberFormat="1" applyFont="1" applyBorder="1"/>
    <xf numFmtId="168" fontId="7" fillId="0" borderId="1" xfId="0" applyNumberFormat="1" applyFont="1" applyBorder="1"/>
    <xf numFmtId="170" fontId="7" fillId="0" borderId="1" xfId="0" applyNumberFormat="1" applyFont="1" applyBorder="1"/>
    <xf numFmtId="2" fontId="7" fillId="0" borderId="1" xfId="1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4" borderId="1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64" fontId="7" fillId="4" borderId="1" xfId="1" applyNumberFormat="1" applyFont="1" applyFill="1" applyBorder="1"/>
    <xf numFmtId="43" fontId="7" fillId="4" borderId="1" xfId="1" applyFont="1" applyFill="1" applyBorder="1"/>
    <xf numFmtId="43" fontId="7" fillId="0" borderId="0" xfId="1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43" fontId="7" fillId="0" borderId="1" xfId="1" applyFont="1" applyFill="1" applyBorder="1" applyAlignment="1">
      <alignment horizontal="center"/>
    </xf>
    <xf numFmtId="169" fontId="7" fillId="5" borderId="1" xfId="1" applyNumberFormat="1" applyFont="1" applyFill="1" applyBorder="1" applyAlignment="1">
      <alignment horizontal="center"/>
    </xf>
    <xf numFmtId="170" fontId="17" fillId="0" borderId="1" xfId="2" applyNumberFormat="1" applyFont="1" applyBorder="1" applyAlignment="1">
      <alignment horizontal="center" vertical="center"/>
    </xf>
    <xf numFmtId="171" fontId="7" fillId="0" borderId="1" xfId="0" applyNumberFormat="1" applyFont="1" applyBorder="1"/>
    <xf numFmtId="43" fontId="7" fillId="0" borderId="1" xfId="1" applyFont="1" applyFill="1" applyBorder="1"/>
    <xf numFmtId="2" fontId="7" fillId="4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7" fillId="3" borderId="1" xfId="0" applyNumberFormat="1" applyFont="1" applyFill="1" applyBorder="1" applyAlignment="1">
      <alignment horizontal="center"/>
    </xf>
    <xf numFmtId="170" fontId="7" fillId="5" borderId="1" xfId="2" applyNumberFormat="1" applyFont="1" applyFill="1" applyBorder="1"/>
    <xf numFmtId="9" fontId="7" fillId="5" borderId="1" xfId="2" applyFont="1" applyFill="1" applyBorder="1" applyAlignment="1">
      <alignment horizontal="center"/>
    </xf>
    <xf numFmtId="2" fontId="7" fillId="0" borderId="1" xfId="1" applyNumberFormat="1" applyFont="1" applyFill="1" applyBorder="1"/>
    <xf numFmtId="2" fontId="7" fillId="0" borderId="1" xfId="1" applyNumberFormat="1" applyFont="1" applyBorder="1" applyAlignment="1">
      <alignment horizontal="center"/>
    </xf>
    <xf numFmtId="2" fontId="7" fillId="0" borderId="1" xfId="1" applyNumberFormat="1" applyFont="1" applyBorder="1"/>
    <xf numFmtId="2" fontId="7" fillId="0" borderId="1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43" fontId="18" fillId="0" borderId="0" xfId="1" applyFont="1" applyFill="1" applyBorder="1" applyAlignment="1">
      <alignment horizontal="center"/>
    </xf>
    <xf numFmtId="173" fontId="2" fillId="0" borderId="0" xfId="0" applyNumberFormat="1" applyFont="1"/>
    <xf numFmtId="164" fontId="2" fillId="0" borderId="0" xfId="0" applyNumberFormat="1" applyFont="1"/>
    <xf numFmtId="0" fontId="7" fillId="0" borderId="1" xfId="0" applyFont="1" applyBorder="1" applyAlignment="1">
      <alignment horizontal="right"/>
    </xf>
    <xf numFmtId="9" fontId="7" fillId="4" borderId="1" xfId="0" applyNumberFormat="1" applyFont="1" applyFill="1" applyBorder="1" applyAlignment="1">
      <alignment horizontal="center"/>
    </xf>
    <xf numFmtId="9" fontId="7" fillId="4" borderId="1" xfId="2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0" fontId="19" fillId="7" borderId="3" xfId="0" applyFont="1" applyFill="1" applyBorder="1" applyAlignment="1">
      <alignment horizontal="right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wrapText="1"/>
    </xf>
    <xf numFmtId="9" fontId="2" fillId="0" borderId="3" xfId="0" applyNumberFormat="1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/>
    <xf numFmtId="175" fontId="2" fillId="0" borderId="0" xfId="1" applyNumberFormat="1" applyFont="1"/>
    <xf numFmtId="168" fontId="2" fillId="0" borderId="0" xfId="0" applyNumberFormat="1" applyFont="1"/>
    <xf numFmtId="171" fontId="2" fillId="0" borderId="0" xfId="0" applyNumberFormat="1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5" fontId="2" fillId="0" borderId="0" xfId="1" applyNumberFormat="1" applyFont="1" applyFill="1"/>
    <xf numFmtId="43" fontId="2" fillId="0" borderId="0" xfId="1" applyFont="1" applyAlignment="1">
      <alignment horizontal="center"/>
    </xf>
    <xf numFmtId="0" fontId="21" fillId="0" borderId="0" xfId="0" applyFont="1"/>
    <xf numFmtId="0" fontId="22" fillId="0" borderId="0" xfId="0" applyFont="1"/>
    <xf numFmtId="9" fontId="2" fillId="6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72</xdr:col>
      <xdr:colOff>52295</xdr:colOff>
      <xdr:row>237</xdr:row>
      <xdr:rowOff>335510</xdr:rowOff>
    </xdr:from>
    <xdr:to>
      <xdr:col>84</xdr:col>
      <xdr:colOff>463337</xdr:colOff>
      <xdr:row>259</xdr:row>
      <xdr:rowOff>80817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678781-9BE6-B579-F01E-2CA5AECF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9931" y="47510237"/>
          <a:ext cx="9970678" cy="4698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7C1C-EE48-4495-A15B-9A230D1625F1}">
  <dimension ref="A1:CH308"/>
  <sheetViews>
    <sheetView tabSelected="1" topLeftCell="B1" zoomScale="70" zoomScaleNormal="70" workbookViewId="0">
      <selection activeCell="AG233" sqref="AG233"/>
    </sheetView>
  </sheetViews>
  <sheetFormatPr baseColWidth="10" defaultColWidth="11.453125" defaultRowHeight="13" x14ac:dyDescent="0.3"/>
  <cols>
    <col min="1" max="1" width="4.453125" style="1" customWidth="1"/>
    <col min="2" max="2" width="26.26953125" style="1" customWidth="1"/>
    <col min="3" max="3" width="11.26953125" style="1" customWidth="1"/>
    <col min="4" max="4" width="10.1796875" style="1" customWidth="1"/>
    <col min="5" max="5" width="10.54296875" style="1" customWidth="1"/>
    <col min="6" max="6" width="1.453125" style="1" customWidth="1"/>
    <col min="7" max="7" width="1.7265625" style="1" customWidth="1"/>
    <col min="8" max="8" width="10" style="1" hidden="1" customWidth="1"/>
    <col min="9" max="9" width="10.7265625" style="1" hidden="1" customWidth="1"/>
    <col min="10" max="10" width="8.54296875" style="1" hidden="1" customWidth="1"/>
    <col min="11" max="11" width="8.1796875" style="1" hidden="1" customWidth="1"/>
    <col min="12" max="12" width="11.453125" style="1" hidden="1" customWidth="1"/>
    <col min="13" max="13" width="10.1796875" style="1" customWidth="1"/>
    <col min="14" max="14" width="7.26953125" style="1" hidden="1" customWidth="1"/>
    <col min="15" max="15" width="7.1796875" style="1" hidden="1" customWidth="1"/>
    <col min="16" max="17" width="7.7265625" style="1" hidden="1" customWidth="1"/>
    <col min="18" max="19" width="9.1796875" style="1" customWidth="1"/>
    <col min="20" max="20" width="1.453125" style="1" customWidth="1"/>
    <col min="21" max="21" width="1.7265625" style="1" customWidth="1"/>
    <col min="22" max="22" width="18.26953125" style="1" hidden="1" customWidth="1"/>
    <col min="23" max="23" width="21.81640625" style="1" hidden="1" customWidth="1"/>
    <col min="24" max="24" width="9.453125" style="1" hidden="1" customWidth="1"/>
    <col min="25" max="25" width="11.7265625" style="1" hidden="1" customWidth="1"/>
    <col min="26" max="26" width="8.81640625" style="1" hidden="1" customWidth="1"/>
    <col min="27" max="27" width="10.54296875" style="1" hidden="1" customWidth="1"/>
    <col min="28" max="28" width="14.7265625" style="116" hidden="1" customWidth="1"/>
    <col min="29" max="30" width="11.7265625" style="1" hidden="1" customWidth="1"/>
    <col min="31" max="31" width="13.81640625" style="1" hidden="1" customWidth="1"/>
    <col min="32" max="32" width="11.1796875" style="1" hidden="1" customWidth="1"/>
    <col min="33" max="33" width="11.1796875" style="1" customWidth="1"/>
    <col min="34" max="34" width="13.90625" style="1" hidden="1" customWidth="1"/>
    <col min="35" max="35" width="11.453125" style="1" hidden="1" customWidth="1"/>
    <col min="36" max="36" width="13" style="1" customWidth="1"/>
    <col min="37" max="38" width="11.453125" style="1" hidden="1" customWidth="1"/>
    <col min="39" max="39" width="9.1796875" style="1" hidden="1" customWidth="1"/>
    <col min="40" max="40" width="11.453125" style="1"/>
    <col min="41" max="41" width="12.453125" style="1" customWidth="1"/>
    <col min="42" max="43" width="10.7265625" style="1" customWidth="1"/>
    <col min="44" max="44" width="1.81640625" style="1" customWidth="1"/>
    <col min="45" max="45" width="2" style="1" customWidth="1"/>
    <col min="46" max="49" width="11.453125" style="1" hidden="1" customWidth="1"/>
    <col min="50" max="50" width="4.54296875" style="1" hidden="1" customWidth="1"/>
    <col min="51" max="53" width="11.453125" style="1" hidden="1" customWidth="1"/>
    <col min="54" max="54" width="12.54296875" style="1" hidden="1" customWidth="1"/>
    <col min="55" max="60" width="11.453125" style="1" hidden="1" customWidth="1"/>
    <col min="61" max="61" width="21" style="1" hidden="1" customWidth="1"/>
    <col min="62" max="62" width="19.81640625" style="1" hidden="1" customWidth="1"/>
    <col min="63" max="63" width="18.453125" style="1" hidden="1" customWidth="1"/>
    <col min="64" max="64" width="20.1796875" style="1" hidden="1" customWidth="1"/>
    <col min="65" max="65" width="20.54296875" style="1" hidden="1" customWidth="1"/>
    <col min="66" max="66" width="7.1796875" style="1" hidden="1" customWidth="1"/>
    <col min="67" max="67" width="20" style="1" hidden="1" customWidth="1"/>
    <col min="68" max="68" width="19.26953125" style="1" hidden="1" customWidth="1"/>
    <col min="69" max="69" width="13" style="1" customWidth="1"/>
    <col min="70" max="71" width="12.26953125" style="1" customWidth="1"/>
    <col min="72" max="72" width="5.08984375" style="1" customWidth="1"/>
    <col min="73" max="256" width="11.453125" style="1"/>
    <col min="257" max="257" width="4.453125" style="1" customWidth="1"/>
    <col min="258" max="258" width="26.26953125" style="1" customWidth="1"/>
    <col min="259" max="259" width="11.26953125" style="1" customWidth="1"/>
    <col min="260" max="260" width="10.1796875" style="1" customWidth="1"/>
    <col min="261" max="261" width="10.54296875" style="1" customWidth="1"/>
    <col min="262" max="262" width="1.453125" style="1" customWidth="1"/>
    <col min="263" max="263" width="1.7265625" style="1" customWidth="1"/>
    <col min="264" max="268" width="0" style="1" hidden="1" customWidth="1"/>
    <col min="269" max="269" width="10.1796875" style="1" customWidth="1"/>
    <col min="270" max="273" width="0" style="1" hidden="1" customWidth="1"/>
    <col min="274" max="275" width="9.1796875" style="1" customWidth="1"/>
    <col min="276" max="276" width="1.453125" style="1" customWidth="1"/>
    <col min="277" max="277" width="1.7265625" style="1" customWidth="1"/>
    <col min="278" max="288" width="0" style="1" hidden="1" customWidth="1"/>
    <col min="289" max="289" width="11.1796875" style="1" customWidth="1"/>
    <col min="290" max="291" width="0" style="1" hidden="1" customWidth="1"/>
    <col min="292" max="292" width="13" style="1" customWidth="1"/>
    <col min="293" max="295" width="0" style="1" hidden="1" customWidth="1"/>
    <col min="296" max="296" width="11.453125" style="1"/>
    <col min="297" max="297" width="12.453125" style="1" customWidth="1"/>
    <col min="298" max="299" width="10.7265625" style="1" customWidth="1"/>
    <col min="300" max="300" width="1.81640625" style="1" customWidth="1"/>
    <col min="301" max="301" width="2" style="1" customWidth="1"/>
    <col min="302" max="324" width="0" style="1" hidden="1" customWidth="1"/>
    <col min="325" max="325" width="13" style="1" customWidth="1"/>
    <col min="326" max="327" width="12.26953125" style="1" customWidth="1"/>
    <col min="328" max="512" width="11.453125" style="1"/>
    <col min="513" max="513" width="4.453125" style="1" customWidth="1"/>
    <col min="514" max="514" width="26.26953125" style="1" customWidth="1"/>
    <col min="515" max="515" width="11.26953125" style="1" customWidth="1"/>
    <col min="516" max="516" width="10.1796875" style="1" customWidth="1"/>
    <col min="517" max="517" width="10.54296875" style="1" customWidth="1"/>
    <col min="518" max="518" width="1.453125" style="1" customWidth="1"/>
    <col min="519" max="519" width="1.7265625" style="1" customWidth="1"/>
    <col min="520" max="524" width="0" style="1" hidden="1" customWidth="1"/>
    <col min="525" max="525" width="10.1796875" style="1" customWidth="1"/>
    <col min="526" max="529" width="0" style="1" hidden="1" customWidth="1"/>
    <col min="530" max="531" width="9.1796875" style="1" customWidth="1"/>
    <col min="532" max="532" width="1.453125" style="1" customWidth="1"/>
    <col min="533" max="533" width="1.7265625" style="1" customWidth="1"/>
    <col min="534" max="544" width="0" style="1" hidden="1" customWidth="1"/>
    <col min="545" max="545" width="11.1796875" style="1" customWidth="1"/>
    <col min="546" max="547" width="0" style="1" hidden="1" customWidth="1"/>
    <col min="548" max="548" width="13" style="1" customWidth="1"/>
    <col min="549" max="551" width="0" style="1" hidden="1" customWidth="1"/>
    <col min="552" max="552" width="11.453125" style="1"/>
    <col min="553" max="553" width="12.453125" style="1" customWidth="1"/>
    <col min="554" max="555" width="10.7265625" style="1" customWidth="1"/>
    <col min="556" max="556" width="1.81640625" style="1" customWidth="1"/>
    <col min="557" max="557" width="2" style="1" customWidth="1"/>
    <col min="558" max="580" width="0" style="1" hidden="1" customWidth="1"/>
    <col min="581" max="581" width="13" style="1" customWidth="1"/>
    <col min="582" max="583" width="12.26953125" style="1" customWidth="1"/>
    <col min="584" max="768" width="11.453125" style="1"/>
    <col min="769" max="769" width="4.453125" style="1" customWidth="1"/>
    <col min="770" max="770" width="26.26953125" style="1" customWidth="1"/>
    <col min="771" max="771" width="11.26953125" style="1" customWidth="1"/>
    <col min="772" max="772" width="10.1796875" style="1" customWidth="1"/>
    <col min="773" max="773" width="10.54296875" style="1" customWidth="1"/>
    <col min="774" max="774" width="1.453125" style="1" customWidth="1"/>
    <col min="775" max="775" width="1.7265625" style="1" customWidth="1"/>
    <col min="776" max="780" width="0" style="1" hidden="1" customWidth="1"/>
    <col min="781" max="781" width="10.1796875" style="1" customWidth="1"/>
    <col min="782" max="785" width="0" style="1" hidden="1" customWidth="1"/>
    <col min="786" max="787" width="9.1796875" style="1" customWidth="1"/>
    <col min="788" max="788" width="1.453125" style="1" customWidth="1"/>
    <col min="789" max="789" width="1.7265625" style="1" customWidth="1"/>
    <col min="790" max="800" width="0" style="1" hidden="1" customWidth="1"/>
    <col min="801" max="801" width="11.1796875" style="1" customWidth="1"/>
    <col min="802" max="803" width="0" style="1" hidden="1" customWidth="1"/>
    <col min="804" max="804" width="13" style="1" customWidth="1"/>
    <col min="805" max="807" width="0" style="1" hidden="1" customWidth="1"/>
    <col min="808" max="808" width="11.453125" style="1"/>
    <col min="809" max="809" width="12.453125" style="1" customWidth="1"/>
    <col min="810" max="811" width="10.7265625" style="1" customWidth="1"/>
    <col min="812" max="812" width="1.81640625" style="1" customWidth="1"/>
    <col min="813" max="813" width="2" style="1" customWidth="1"/>
    <col min="814" max="836" width="0" style="1" hidden="1" customWidth="1"/>
    <col min="837" max="837" width="13" style="1" customWidth="1"/>
    <col min="838" max="839" width="12.26953125" style="1" customWidth="1"/>
    <col min="840" max="1024" width="11.453125" style="1"/>
    <col min="1025" max="1025" width="4.453125" style="1" customWidth="1"/>
    <col min="1026" max="1026" width="26.26953125" style="1" customWidth="1"/>
    <col min="1027" max="1027" width="11.26953125" style="1" customWidth="1"/>
    <col min="1028" max="1028" width="10.1796875" style="1" customWidth="1"/>
    <col min="1029" max="1029" width="10.54296875" style="1" customWidth="1"/>
    <col min="1030" max="1030" width="1.453125" style="1" customWidth="1"/>
    <col min="1031" max="1031" width="1.7265625" style="1" customWidth="1"/>
    <col min="1032" max="1036" width="0" style="1" hidden="1" customWidth="1"/>
    <col min="1037" max="1037" width="10.1796875" style="1" customWidth="1"/>
    <col min="1038" max="1041" width="0" style="1" hidden="1" customWidth="1"/>
    <col min="1042" max="1043" width="9.1796875" style="1" customWidth="1"/>
    <col min="1044" max="1044" width="1.453125" style="1" customWidth="1"/>
    <col min="1045" max="1045" width="1.7265625" style="1" customWidth="1"/>
    <col min="1046" max="1056" width="0" style="1" hidden="1" customWidth="1"/>
    <col min="1057" max="1057" width="11.1796875" style="1" customWidth="1"/>
    <col min="1058" max="1059" width="0" style="1" hidden="1" customWidth="1"/>
    <col min="1060" max="1060" width="13" style="1" customWidth="1"/>
    <col min="1061" max="1063" width="0" style="1" hidden="1" customWidth="1"/>
    <col min="1064" max="1064" width="11.453125" style="1"/>
    <col min="1065" max="1065" width="12.453125" style="1" customWidth="1"/>
    <col min="1066" max="1067" width="10.7265625" style="1" customWidth="1"/>
    <col min="1068" max="1068" width="1.81640625" style="1" customWidth="1"/>
    <col min="1069" max="1069" width="2" style="1" customWidth="1"/>
    <col min="1070" max="1092" width="0" style="1" hidden="1" customWidth="1"/>
    <col min="1093" max="1093" width="13" style="1" customWidth="1"/>
    <col min="1094" max="1095" width="12.26953125" style="1" customWidth="1"/>
    <col min="1096" max="1280" width="11.453125" style="1"/>
    <col min="1281" max="1281" width="4.453125" style="1" customWidth="1"/>
    <col min="1282" max="1282" width="26.26953125" style="1" customWidth="1"/>
    <col min="1283" max="1283" width="11.26953125" style="1" customWidth="1"/>
    <col min="1284" max="1284" width="10.1796875" style="1" customWidth="1"/>
    <col min="1285" max="1285" width="10.54296875" style="1" customWidth="1"/>
    <col min="1286" max="1286" width="1.453125" style="1" customWidth="1"/>
    <col min="1287" max="1287" width="1.7265625" style="1" customWidth="1"/>
    <col min="1288" max="1292" width="0" style="1" hidden="1" customWidth="1"/>
    <col min="1293" max="1293" width="10.1796875" style="1" customWidth="1"/>
    <col min="1294" max="1297" width="0" style="1" hidden="1" customWidth="1"/>
    <col min="1298" max="1299" width="9.1796875" style="1" customWidth="1"/>
    <col min="1300" max="1300" width="1.453125" style="1" customWidth="1"/>
    <col min="1301" max="1301" width="1.7265625" style="1" customWidth="1"/>
    <col min="1302" max="1312" width="0" style="1" hidden="1" customWidth="1"/>
    <col min="1313" max="1313" width="11.1796875" style="1" customWidth="1"/>
    <col min="1314" max="1315" width="0" style="1" hidden="1" customWidth="1"/>
    <col min="1316" max="1316" width="13" style="1" customWidth="1"/>
    <col min="1317" max="1319" width="0" style="1" hidden="1" customWidth="1"/>
    <col min="1320" max="1320" width="11.453125" style="1"/>
    <col min="1321" max="1321" width="12.453125" style="1" customWidth="1"/>
    <col min="1322" max="1323" width="10.7265625" style="1" customWidth="1"/>
    <col min="1324" max="1324" width="1.81640625" style="1" customWidth="1"/>
    <col min="1325" max="1325" width="2" style="1" customWidth="1"/>
    <col min="1326" max="1348" width="0" style="1" hidden="1" customWidth="1"/>
    <col min="1349" max="1349" width="13" style="1" customWidth="1"/>
    <col min="1350" max="1351" width="12.26953125" style="1" customWidth="1"/>
    <col min="1352" max="1536" width="11.453125" style="1"/>
    <col min="1537" max="1537" width="4.453125" style="1" customWidth="1"/>
    <col min="1538" max="1538" width="26.26953125" style="1" customWidth="1"/>
    <col min="1539" max="1539" width="11.26953125" style="1" customWidth="1"/>
    <col min="1540" max="1540" width="10.1796875" style="1" customWidth="1"/>
    <col min="1541" max="1541" width="10.54296875" style="1" customWidth="1"/>
    <col min="1542" max="1542" width="1.453125" style="1" customWidth="1"/>
    <col min="1543" max="1543" width="1.7265625" style="1" customWidth="1"/>
    <col min="1544" max="1548" width="0" style="1" hidden="1" customWidth="1"/>
    <col min="1549" max="1549" width="10.1796875" style="1" customWidth="1"/>
    <col min="1550" max="1553" width="0" style="1" hidden="1" customWidth="1"/>
    <col min="1554" max="1555" width="9.1796875" style="1" customWidth="1"/>
    <col min="1556" max="1556" width="1.453125" style="1" customWidth="1"/>
    <col min="1557" max="1557" width="1.7265625" style="1" customWidth="1"/>
    <col min="1558" max="1568" width="0" style="1" hidden="1" customWidth="1"/>
    <col min="1569" max="1569" width="11.1796875" style="1" customWidth="1"/>
    <col min="1570" max="1571" width="0" style="1" hidden="1" customWidth="1"/>
    <col min="1572" max="1572" width="13" style="1" customWidth="1"/>
    <col min="1573" max="1575" width="0" style="1" hidden="1" customWidth="1"/>
    <col min="1576" max="1576" width="11.453125" style="1"/>
    <col min="1577" max="1577" width="12.453125" style="1" customWidth="1"/>
    <col min="1578" max="1579" width="10.7265625" style="1" customWidth="1"/>
    <col min="1580" max="1580" width="1.81640625" style="1" customWidth="1"/>
    <col min="1581" max="1581" width="2" style="1" customWidth="1"/>
    <col min="1582" max="1604" width="0" style="1" hidden="1" customWidth="1"/>
    <col min="1605" max="1605" width="13" style="1" customWidth="1"/>
    <col min="1606" max="1607" width="12.26953125" style="1" customWidth="1"/>
    <col min="1608" max="1792" width="11.453125" style="1"/>
    <col min="1793" max="1793" width="4.453125" style="1" customWidth="1"/>
    <col min="1794" max="1794" width="26.26953125" style="1" customWidth="1"/>
    <col min="1795" max="1795" width="11.26953125" style="1" customWidth="1"/>
    <col min="1796" max="1796" width="10.1796875" style="1" customWidth="1"/>
    <col min="1797" max="1797" width="10.54296875" style="1" customWidth="1"/>
    <col min="1798" max="1798" width="1.453125" style="1" customWidth="1"/>
    <col min="1799" max="1799" width="1.7265625" style="1" customWidth="1"/>
    <col min="1800" max="1804" width="0" style="1" hidden="1" customWidth="1"/>
    <col min="1805" max="1805" width="10.1796875" style="1" customWidth="1"/>
    <col min="1806" max="1809" width="0" style="1" hidden="1" customWidth="1"/>
    <col min="1810" max="1811" width="9.1796875" style="1" customWidth="1"/>
    <col min="1812" max="1812" width="1.453125" style="1" customWidth="1"/>
    <col min="1813" max="1813" width="1.7265625" style="1" customWidth="1"/>
    <col min="1814" max="1824" width="0" style="1" hidden="1" customWidth="1"/>
    <col min="1825" max="1825" width="11.1796875" style="1" customWidth="1"/>
    <col min="1826" max="1827" width="0" style="1" hidden="1" customWidth="1"/>
    <col min="1828" max="1828" width="13" style="1" customWidth="1"/>
    <col min="1829" max="1831" width="0" style="1" hidden="1" customWidth="1"/>
    <col min="1832" max="1832" width="11.453125" style="1"/>
    <col min="1833" max="1833" width="12.453125" style="1" customWidth="1"/>
    <col min="1834" max="1835" width="10.7265625" style="1" customWidth="1"/>
    <col min="1836" max="1836" width="1.81640625" style="1" customWidth="1"/>
    <col min="1837" max="1837" width="2" style="1" customWidth="1"/>
    <col min="1838" max="1860" width="0" style="1" hidden="1" customWidth="1"/>
    <col min="1861" max="1861" width="13" style="1" customWidth="1"/>
    <col min="1862" max="1863" width="12.26953125" style="1" customWidth="1"/>
    <col min="1864" max="2048" width="11.453125" style="1"/>
    <col min="2049" max="2049" width="4.453125" style="1" customWidth="1"/>
    <col min="2050" max="2050" width="26.26953125" style="1" customWidth="1"/>
    <col min="2051" max="2051" width="11.26953125" style="1" customWidth="1"/>
    <col min="2052" max="2052" width="10.1796875" style="1" customWidth="1"/>
    <col min="2053" max="2053" width="10.54296875" style="1" customWidth="1"/>
    <col min="2054" max="2054" width="1.453125" style="1" customWidth="1"/>
    <col min="2055" max="2055" width="1.7265625" style="1" customWidth="1"/>
    <col min="2056" max="2060" width="0" style="1" hidden="1" customWidth="1"/>
    <col min="2061" max="2061" width="10.1796875" style="1" customWidth="1"/>
    <col min="2062" max="2065" width="0" style="1" hidden="1" customWidth="1"/>
    <col min="2066" max="2067" width="9.1796875" style="1" customWidth="1"/>
    <col min="2068" max="2068" width="1.453125" style="1" customWidth="1"/>
    <col min="2069" max="2069" width="1.7265625" style="1" customWidth="1"/>
    <col min="2070" max="2080" width="0" style="1" hidden="1" customWidth="1"/>
    <col min="2081" max="2081" width="11.1796875" style="1" customWidth="1"/>
    <col min="2082" max="2083" width="0" style="1" hidden="1" customWidth="1"/>
    <col min="2084" max="2084" width="13" style="1" customWidth="1"/>
    <col min="2085" max="2087" width="0" style="1" hidden="1" customWidth="1"/>
    <col min="2088" max="2088" width="11.453125" style="1"/>
    <col min="2089" max="2089" width="12.453125" style="1" customWidth="1"/>
    <col min="2090" max="2091" width="10.7265625" style="1" customWidth="1"/>
    <col min="2092" max="2092" width="1.81640625" style="1" customWidth="1"/>
    <col min="2093" max="2093" width="2" style="1" customWidth="1"/>
    <col min="2094" max="2116" width="0" style="1" hidden="1" customWidth="1"/>
    <col min="2117" max="2117" width="13" style="1" customWidth="1"/>
    <col min="2118" max="2119" width="12.26953125" style="1" customWidth="1"/>
    <col min="2120" max="2304" width="11.453125" style="1"/>
    <col min="2305" max="2305" width="4.453125" style="1" customWidth="1"/>
    <col min="2306" max="2306" width="26.26953125" style="1" customWidth="1"/>
    <col min="2307" max="2307" width="11.26953125" style="1" customWidth="1"/>
    <col min="2308" max="2308" width="10.1796875" style="1" customWidth="1"/>
    <col min="2309" max="2309" width="10.54296875" style="1" customWidth="1"/>
    <col min="2310" max="2310" width="1.453125" style="1" customWidth="1"/>
    <col min="2311" max="2311" width="1.7265625" style="1" customWidth="1"/>
    <col min="2312" max="2316" width="0" style="1" hidden="1" customWidth="1"/>
    <col min="2317" max="2317" width="10.1796875" style="1" customWidth="1"/>
    <col min="2318" max="2321" width="0" style="1" hidden="1" customWidth="1"/>
    <col min="2322" max="2323" width="9.1796875" style="1" customWidth="1"/>
    <col min="2324" max="2324" width="1.453125" style="1" customWidth="1"/>
    <col min="2325" max="2325" width="1.7265625" style="1" customWidth="1"/>
    <col min="2326" max="2336" width="0" style="1" hidden="1" customWidth="1"/>
    <col min="2337" max="2337" width="11.1796875" style="1" customWidth="1"/>
    <col min="2338" max="2339" width="0" style="1" hidden="1" customWidth="1"/>
    <col min="2340" max="2340" width="13" style="1" customWidth="1"/>
    <col min="2341" max="2343" width="0" style="1" hidden="1" customWidth="1"/>
    <col min="2344" max="2344" width="11.453125" style="1"/>
    <col min="2345" max="2345" width="12.453125" style="1" customWidth="1"/>
    <col min="2346" max="2347" width="10.7265625" style="1" customWidth="1"/>
    <col min="2348" max="2348" width="1.81640625" style="1" customWidth="1"/>
    <col min="2349" max="2349" width="2" style="1" customWidth="1"/>
    <col min="2350" max="2372" width="0" style="1" hidden="1" customWidth="1"/>
    <col min="2373" max="2373" width="13" style="1" customWidth="1"/>
    <col min="2374" max="2375" width="12.26953125" style="1" customWidth="1"/>
    <col min="2376" max="2560" width="11.453125" style="1"/>
    <col min="2561" max="2561" width="4.453125" style="1" customWidth="1"/>
    <col min="2562" max="2562" width="26.26953125" style="1" customWidth="1"/>
    <col min="2563" max="2563" width="11.26953125" style="1" customWidth="1"/>
    <col min="2564" max="2564" width="10.1796875" style="1" customWidth="1"/>
    <col min="2565" max="2565" width="10.54296875" style="1" customWidth="1"/>
    <col min="2566" max="2566" width="1.453125" style="1" customWidth="1"/>
    <col min="2567" max="2567" width="1.7265625" style="1" customWidth="1"/>
    <col min="2568" max="2572" width="0" style="1" hidden="1" customWidth="1"/>
    <col min="2573" max="2573" width="10.1796875" style="1" customWidth="1"/>
    <col min="2574" max="2577" width="0" style="1" hidden="1" customWidth="1"/>
    <col min="2578" max="2579" width="9.1796875" style="1" customWidth="1"/>
    <col min="2580" max="2580" width="1.453125" style="1" customWidth="1"/>
    <col min="2581" max="2581" width="1.7265625" style="1" customWidth="1"/>
    <col min="2582" max="2592" width="0" style="1" hidden="1" customWidth="1"/>
    <col min="2593" max="2593" width="11.1796875" style="1" customWidth="1"/>
    <col min="2594" max="2595" width="0" style="1" hidden="1" customWidth="1"/>
    <col min="2596" max="2596" width="13" style="1" customWidth="1"/>
    <col min="2597" max="2599" width="0" style="1" hidden="1" customWidth="1"/>
    <col min="2600" max="2600" width="11.453125" style="1"/>
    <col min="2601" max="2601" width="12.453125" style="1" customWidth="1"/>
    <col min="2602" max="2603" width="10.7265625" style="1" customWidth="1"/>
    <col min="2604" max="2604" width="1.81640625" style="1" customWidth="1"/>
    <col min="2605" max="2605" width="2" style="1" customWidth="1"/>
    <col min="2606" max="2628" width="0" style="1" hidden="1" customWidth="1"/>
    <col min="2629" max="2629" width="13" style="1" customWidth="1"/>
    <col min="2630" max="2631" width="12.26953125" style="1" customWidth="1"/>
    <col min="2632" max="2816" width="11.453125" style="1"/>
    <col min="2817" max="2817" width="4.453125" style="1" customWidth="1"/>
    <col min="2818" max="2818" width="26.26953125" style="1" customWidth="1"/>
    <col min="2819" max="2819" width="11.26953125" style="1" customWidth="1"/>
    <col min="2820" max="2820" width="10.1796875" style="1" customWidth="1"/>
    <col min="2821" max="2821" width="10.54296875" style="1" customWidth="1"/>
    <col min="2822" max="2822" width="1.453125" style="1" customWidth="1"/>
    <col min="2823" max="2823" width="1.7265625" style="1" customWidth="1"/>
    <col min="2824" max="2828" width="0" style="1" hidden="1" customWidth="1"/>
    <col min="2829" max="2829" width="10.1796875" style="1" customWidth="1"/>
    <col min="2830" max="2833" width="0" style="1" hidden="1" customWidth="1"/>
    <col min="2834" max="2835" width="9.1796875" style="1" customWidth="1"/>
    <col min="2836" max="2836" width="1.453125" style="1" customWidth="1"/>
    <col min="2837" max="2837" width="1.7265625" style="1" customWidth="1"/>
    <col min="2838" max="2848" width="0" style="1" hidden="1" customWidth="1"/>
    <col min="2849" max="2849" width="11.1796875" style="1" customWidth="1"/>
    <col min="2850" max="2851" width="0" style="1" hidden="1" customWidth="1"/>
    <col min="2852" max="2852" width="13" style="1" customWidth="1"/>
    <col min="2853" max="2855" width="0" style="1" hidden="1" customWidth="1"/>
    <col min="2856" max="2856" width="11.453125" style="1"/>
    <col min="2857" max="2857" width="12.453125" style="1" customWidth="1"/>
    <col min="2858" max="2859" width="10.7265625" style="1" customWidth="1"/>
    <col min="2860" max="2860" width="1.81640625" style="1" customWidth="1"/>
    <col min="2861" max="2861" width="2" style="1" customWidth="1"/>
    <col min="2862" max="2884" width="0" style="1" hidden="1" customWidth="1"/>
    <col min="2885" max="2885" width="13" style="1" customWidth="1"/>
    <col min="2886" max="2887" width="12.26953125" style="1" customWidth="1"/>
    <col min="2888" max="3072" width="11.453125" style="1"/>
    <col min="3073" max="3073" width="4.453125" style="1" customWidth="1"/>
    <col min="3074" max="3074" width="26.26953125" style="1" customWidth="1"/>
    <col min="3075" max="3075" width="11.26953125" style="1" customWidth="1"/>
    <col min="3076" max="3076" width="10.1796875" style="1" customWidth="1"/>
    <col min="3077" max="3077" width="10.54296875" style="1" customWidth="1"/>
    <col min="3078" max="3078" width="1.453125" style="1" customWidth="1"/>
    <col min="3079" max="3079" width="1.7265625" style="1" customWidth="1"/>
    <col min="3080" max="3084" width="0" style="1" hidden="1" customWidth="1"/>
    <col min="3085" max="3085" width="10.1796875" style="1" customWidth="1"/>
    <col min="3086" max="3089" width="0" style="1" hidden="1" customWidth="1"/>
    <col min="3090" max="3091" width="9.1796875" style="1" customWidth="1"/>
    <col min="3092" max="3092" width="1.453125" style="1" customWidth="1"/>
    <col min="3093" max="3093" width="1.7265625" style="1" customWidth="1"/>
    <col min="3094" max="3104" width="0" style="1" hidden="1" customWidth="1"/>
    <col min="3105" max="3105" width="11.1796875" style="1" customWidth="1"/>
    <col min="3106" max="3107" width="0" style="1" hidden="1" customWidth="1"/>
    <col min="3108" max="3108" width="13" style="1" customWidth="1"/>
    <col min="3109" max="3111" width="0" style="1" hidden="1" customWidth="1"/>
    <col min="3112" max="3112" width="11.453125" style="1"/>
    <col min="3113" max="3113" width="12.453125" style="1" customWidth="1"/>
    <col min="3114" max="3115" width="10.7265625" style="1" customWidth="1"/>
    <col min="3116" max="3116" width="1.81640625" style="1" customWidth="1"/>
    <col min="3117" max="3117" width="2" style="1" customWidth="1"/>
    <col min="3118" max="3140" width="0" style="1" hidden="1" customWidth="1"/>
    <col min="3141" max="3141" width="13" style="1" customWidth="1"/>
    <col min="3142" max="3143" width="12.26953125" style="1" customWidth="1"/>
    <col min="3144" max="3328" width="11.453125" style="1"/>
    <col min="3329" max="3329" width="4.453125" style="1" customWidth="1"/>
    <col min="3330" max="3330" width="26.26953125" style="1" customWidth="1"/>
    <col min="3331" max="3331" width="11.26953125" style="1" customWidth="1"/>
    <col min="3332" max="3332" width="10.1796875" style="1" customWidth="1"/>
    <col min="3333" max="3333" width="10.54296875" style="1" customWidth="1"/>
    <col min="3334" max="3334" width="1.453125" style="1" customWidth="1"/>
    <col min="3335" max="3335" width="1.7265625" style="1" customWidth="1"/>
    <col min="3336" max="3340" width="0" style="1" hidden="1" customWidth="1"/>
    <col min="3341" max="3341" width="10.1796875" style="1" customWidth="1"/>
    <col min="3342" max="3345" width="0" style="1" hidden="1" customWidth="1"/>
    <col min="3346" max="3347" width="9.1796875" style="1" customWidth="1"/>
    <col min="3348" max="3348" width="1.453125" style="1" customWidth="1"/>
    <col min="3349" max="3349" width="1.7265625" style="1" customWidth="1"/>
    <col min="3350" max="3360" width="0" style="1" hidden="1" customWidth="1"/>
    <col min="3361" max="3361" width="11.1796875" style="1" customWidth="1"/>
    <col min="3362" max="3363" width="0" style="1" hidden="1" customWidth="1"/>
    <col min="3364" max="3364" width="13" style="1" customWidth="1"/>
    <col min="3365" max="3367" width="0" style="1" hidden="1" customWidth="1"/>
    <col min="3368" max="3368" width="11.453125" style="1"/>
    <col min="3369" max="3369" width="12.453125" style="1" customWidth="1"/>
    <col min="3370" max="3371" width="10.7265625" style="1" customWidth="1"/>
    <col min="3372" max="3372" width="1.81640625" style="1" customWidth="1"/>
    <col min="3373" max="3373" width="2" style="1" customWidth="1"/>
    <col min="3374" max="3396" width="0" style="1" hidden="1" customWidth="1"/>
    <col min="3397" max="3397" width="13" style="1" customWidth="1"/>
    <col min="3398" max="3399" width="12.26953125" style="1" customWidth="1"/>
    <col min="3400" max="3584" width="11.453125" style="1"/>
    <col min="3585" max="3585" width="4.453125" style="1" customWidth="1"/>
    <col min="3586" max="3586" width="26.26953125" style="1" customWidth="1"/>
    <col min="3587" max="3587" width="11.26953125" style="1" customWidth="1"/>
    <col min="3588" max="3588" width="10.1796875" style="1" customWidth="1"/>
    <col min="3589" max="3589" width="10.54296875" style="1" customWidth="1"/>
    <col min="3590" max="3590" width="1.453125" style="1" customWidth="1"/>
    <col min="3591" max="3591" width="1.7265625" style="1" customWidth="1"/>
    <col min="3592" max="3596" width="0" style="1" hidden="1" customWidth="1"/>
    <col min="3597" max="3597" width="10.1796875" style="1" customWidth="1"/>
    <col min="3598" max="3601" width="0" style="1" hidden="1" customWidth="1"/>
    <col min="3602" max="3603" width="9.1796875" style="1" customWidth="1"/>
    <col min="3604" max="3604" width="1.453125" style="1" customWidth="1"/>
    <col min="3605" max="3605" width="1.7265625" style="1" customWidth="1"/>
    <col min="3606" max="3616" width="0" style="1" hidden="1" customWidth="1"/>
    <col min="3617" max="3617" width="11.1796875" style="1" customWidth="1"/>
    <col min="3618" max="3619" width="0" style="1" hidden="1" customWidth="1"/>
    <col min="3620" max="3620" width="13" style="1" customWidth="1"/>
    <col min="3621" max="3623" width="0" style="1" hidden="1" customWidth="1"/>
    <col min="3624" max="3624" width="11.453125" style="1"/>
    <col min="3625" max="3625" width="12.453125" style="1" customWidth="1"/>
    <col min="3626" max="3627" width="10.7265625" style="1" customWidth="1"/>
    <col min="3628" max="3628" width="1.81640625" style="1" customWidth="1"/>
    <col min="3629" max="3629" width="2" style="1" customWidth="1"/>
    <col min="3630" max="3652" width="0" style="1" hidden="1" customWidth="1"/>
    <col min="3653" max="3653" width="13" style="1" customWidth="1"/>
    <col min="3654" max="3655" width="12.26953125" style="1" customWidth="1"/>
    <col min="3656" max="3840" width="11.453125" style="1"/>
    <col min="3841" max="3841" width="4.453125" style="1" customWidth="1"/>
    <col min="3842" max="3842" width="26.26953125" style="1" customWidth="1"/>
    <col min="3843" max="3843" width="11.26953125" style="1" customWidth="1"/>
    <col min="3844" max="3844" width="10.1796875" style="1" customWidth="1"/>
    <col min="3845" max="3845" width="10.54296875" style="1" customWidth="1"/>
    <col min="3846" max="3846" width="1.453125" style="1" customWidth="1"/>
    <col min="3847" max="3847" width="1.7265625" style="1" customWidth="1"/>
    <col min="3848" max="3852" width="0" style="1" hidden="1" customWidth="1"/>
    <col min="3853" max="3853" width="10.1796875" style="1" customWidth="1"/>
    <col min="3854" max="3857" width="0" style="1" hidden="1" customWidth="1"/>
    <col min="3858" max="3859" width="9.1796875" style="1" customWidth="1"/>
    <col min="3860" max="3860" width="1.453125" style="1" customWidth="1"/>
    <col min="3861" max="3861" width="1.7265625" style="1" customWidth="1"/>
    <col min="3862" max="3872" width="0" style="1" hidden="1" customWidth="1"/>
    <col min="3873" max="3873" width="11.1796875" style="1" customWidth="1"/>
    <col min="3874" max="3875" width="0" style="1" hidden="1" customWidth="1"/>
    <col min="3876" max="3876" width="13" style="1" customWidth="1"/>
    <col min="3877" max="3879" width="0" style="1" hidden="1" customWidth="1"/>
    <col min="3880" max="3880" width="11.453125" style="1"/>
    <col min="3881" max="3881" width="12.453125" style="1" customWidth="1"/>
    <col min="3882" max="3883" width="10.7265625" style="1" customWidth="1"/>
    <col min="3884" max="3884" width="1.81640625" style="1" customWidth="1"/>
    <col min="3885" max="3885" width="2" style="1" customWidth="1"/>
    <col min="3886" max="3908" width="0" style="1" hidden="1" customWidth="1"/>
    <col min="3909" max="3909" width="13" style="1" customWidth="1"/>
    <col min="3910" max="3911" width="12.26953125" style="1" customWidth="1"/>
    <col min="3912" max="4096" width="11.453125" style="1"/>
    <col min="4097" max="4097" width="4.453125" style="1" customWidth="1"/>
    <col min="4098" max="4098" width="26.26953125" style="1" customWidth="1"/>
    <col min="4099" max="4099" width="11.26953125" style="1" customWidth="1"/>
    <col min="4100" max="4100" width="10.1796875" style="1" customWidth="1"/>
    <col min="4101" max="4101" width="10.54296875" style="1" customWidth="1"/>
    <col min="4102" max="4102" width="1.453125" style="1" customWidth="1"/>
    <col min="4103" max="4103" width="1.7265625" style="1" customWidth="1"/>
    <col min="4104" max="4108" width="0" style="1" hidden="1" customWidth="1"/>
    <col min="4109" max="4109" width="10.1796875" style="1" customWidth="1"/>
    <col min="4110" max="4113" width="0" style="1" hidden="1" customWidth="1"/>
    <col min="4114" max="4115" width="9.1796875" style="1" customWidth="1"/>
    <col min="4116" max="4116" width="1.453125" style="1" customWidth="1"/>
    <col min="4117" max="4117" width="1.7265625" style="1" customWidth="1"/>
    <col min="4118" max="4128" width="0" style="1" hidden="1" customWidth="1"/>
    <col min="4129" max="4129" width="11.1796875" style="1" customWidth="1"/>
    <col min="4130" max="4131" width="0" style="1" hidden="1" customWidth="1"/>
    <col min="4132" max="4132" width="13" style="1" customWidth="1"/>
    <col min="4133" max="4135" width="0" style="1" hidden="1" customWidth="1"/>
    <col min="4136" max="4136" width="11.453125" style="1"/>
    <col min="4137" max="4137" width="12.453125" style="1" customWidth="1"/>
    <col min="4138" max="4139" width="10.7265625" style="1" customWidth="1"/>
    <col min="4140" max="4140" width="1.81640625" style="1" customWidth="1"/>
    <col min="4141" max="4141" width="2" style="1" customWidth="1"/>
    <col min="4142" max="4164" width="0" style="1" hidden="1" customWidth="1"/>
    <col min="4165" max="4165" width="13" style="1" customWidth="1"/>
    <col min="4166" max="4167" width="12.26953125" style="1" customWidth="1"/>
    <col min="4168" max="4352" width="11.453125" style="1"/>
    <col min="4353" max="4353" width="4.453125" style="1" customWidth="1"/>
    <col min="4354" max="4354" width="26.26953125" style="1" customWidth="1"/>
    <col min="4355" max="4355" width="11.26953125" style="1" customWidth="1"/>
    <col min="4356" max="4356" width="10.1796875" style="1" customWidth="1"/>
    <col min="4357" max="4357" width="10.54296875" style="1" customWidth="1"/>
    <col min="4358" max="4358" width="1.453125" style="1" customWidth="1"/>
    <col min="4359" max="4359" width="1.7265625" style="1" customWidth="1"/>
    <col min="4360" max="4364" width="0" style="1" hidden="1" customWidth="1"/>
    <col min="4365" max="4365" width="10.1796875" style="1" customWidth="1"/>
    <col min="4366" max="4369" width="0" style="1" hidden="1" customWidth="1"/>
    <col min="4370" max="4371" width="9.1796875" style="1" customWidth="1"/>
    <col min="4372" max="4372" width="1.453125" style="1" customWidth="1"/>
    <col min="4373" max="4373" width="1.7265625" style="1" customWidth="1"/>
    <col min="4374" max="4384" width="0" style="1" hidden="1" customWidth="1"/>
    <col min="4385" max="4385" width="11.1796875" style="1" customWidth="1"/>
    <col min="4386" max="4387" width="0" style="1" hidden="1" customWidth="1"/>
    <col min="4388" max="4388" width="13" style="1" customWidth="1"/>
    <col min="4389" max="4391" width="0" style="1" hidden="1" customWidth="1"/>
    <col min="4392" max="4392" width="11.453125" style="1"/>
    <col min="4393" max="4393" width="12.453125" style="1" customWidth="1"/>
    <col min="4394" max="4395" width="10.7265625" style="1" customWidth="1"/>
    <col min="4396" max="4396" width="1.81640625" style="1" customWidth="1"/>
    <col min="4397" max="4397" width="2" style="1" customWidth="1"/>
    <col min="4398" max="4420" width="0" style="1" hidden="1" customWidth="1"/>
    <col min="4421" max="4421" width="13" style="1" customWidth="1"/>
    <col min="4422" max="4423" width="12.26953125" style="1" customWidth="1"/>
    <col min="4424" max="4608" width="11.453125" style="1"/>
    <col min="4609" max="4609" width="4.453125" style="1" customWidth="1"/>
    <col min="4610" max="4610" width="26.26953125" style="1" customWidth="1"/>
    <col min="4611" max="4611" width="11.26953125" style="1" customWidth="1"/>
    <col min="4612" max="4612" width="10.1796875" style="1" customWidth="1"/>
    <col min="4613" max="4613" width="10.54296875" style="1" customWidth="1"/>
    <col min="4614" max="4614" width="1.453125" style="1" customWidth="1"/>
    <col min="4615" max="4615" width="1.7265625" style="1" customWidth="1"/>
    <col min="4616" max="4620" width="0" style="1" hidden="1" customWidth="1"/>
    <col min="4621" max="4621" width="10.1796875" style="1" customWidth="1"/>
    <col min="4622" max="4625" width="0" style="1" hidden="1" customWidth="1"/>
    <col min="4626" max="4627" width="9.1796875" style="1" customWidth="1"/>
    <col min="4628" max="4628" width="1.453125" style="1" customWidth="1"/>
    <col min="4629" max="4629" width="1.7265625" style="1" customWidth="1"/>
    <col min="4630" max="4640" width="0" style="1" hidden="1" customWidth="1"/>
    <col min="4641" max="4641" width="11.1796875" style="1" customWidth="1"/>
    <col min="4642" max="4643" width="0" style="1" hidden="1" customWidth="1"/>
    <col min="4644" max="4644" width="13" style="1" customWidth="1"/>
    <col min="4645" max="4647" width="0" style="1" hidden="1" customWidth="1"/>
    <col min="4648" max="4648" width="11.453125" style="1"/>
    <col min="4649" max="4649" width="12.453125" style="1" customWidth="1"/>
    <col min="4650" max="4651" width="10.7265625" style="1" customWidth="1"/>
    <col min="4652" max="4652" width="1.81640625" style="1" customWidth="1"/>
    <col min="4653" max="4653" width="2" style="1" customWidth="1"/>
    <col min="4654" max="4676" width="0" style="1" hidden="1" customWidth="1"/>
    <col min="4677" max="4677" width="13" style="1" customWidth="1"/>
    <col min="4678" max="4679" width="12.26953125" style="1" customWidth="1"/>
    <col min="4680" max="4864" width="11.453125" style="1"/>
    <col min="4865" max="4865" width="4.453125" style="1" customWidth="1"/>
    <col min="4866" max="4866" width="26.26953125" style="1" customWidth="1"/>
    <col min="4867" max="4867" width="11.26953125" style="1" customWidth="1"/>
    <col min="4868" max="4868" width="10.1796875" style="1" customWidth="1"/>
    <col min="4869" max="4869" width="10.54296875" style="1" customWidth="1"/>
    <col min="4870" max="4870" width="1.453125" style="1" customWidth="1"/>
    <col min="4871" max="4871" width="1.7265625" style="1" customWidth="1"/>
    <col min="4872" max="4876" width="0" style="1" hidden="1" customWidth="1"/>
    <col min="4877" max="4877" width="10.1796875" style="1" customWidth="1"/>
    <col min="4878" max="4881" width="0" style="1" hidden="1" customWidth="1"/>
    <col min="4882" max="4883" width="9.1796875" style="1" customWidth="1"/>
    <col min="4884" max="4884" width="1.453125" style="1" customWidth="1"/>
    <col min="4885" max="4885" width="1.7265625" style="1" customWidth="1"/>
    <col min="4886" max="4896" width="0" style="1" hidden="1" customWidth="1"/>
    <col min="4897" max="4897" width="11.1796875" style="1" customWidth="1"/>
    <col min="4898" max="4899" width="0" style="1" hidden="1" customWidth="1"/>
    <col min="4900" max="4900" width="13" style="1" customWidth="1"/>
    <col min="4901" max="4903" width="0" style="1" hidden="1" customWidth="1"/>
    <col min="4904" max="4904" width="11.453125" style="1"/>
    <col min="4905" max="4905" width="12.453125" style="1" customWidth="1"/>
    <col min="4906" max="4907" width="10.7265625" style="1" customWidth="1"/>
    <col min="4908" max="4908" width="1.81640625" style="1" customWidth="1"/>
    <col min="4909" max="4909" width="2" style="1" customWidth="1"/>
    <col min="4910" max="4932" width="0" style="1" hidden="1" customWidth="1"/>
    <col min="4933" max="4933" width="13" style="1" customWidth="1"/>
    <col min="4934" max="4935" width="12.26953125" style="1" customWidth="1"/>
    <col min="4936" max="5120" width="11.453125" style="1"/>
    <col min="5121" max="5121" width="4.453125" style="1" customWidth="1"/>
    <col min="5122" max="5122" width="26.26953125" style="1" customWidth="1"/>
    <col min="5123" max="5123" width="11.26953125" style="1" customWidth="1"/>
    <col min="5124" max="5124" width="10.1796875" style="1" customWidth="1"/>
    <col min="5125" max="5125" width="10.54296875" style="1" customWidth="1"/>
    <col min="5126" max="5126" width="1.453125" style="1" customWidth="1"/>
    <col min="5127" max="5127" width="1.7265625" style="1" customWidth="1"/>
    <col min="5128" max="5132" width="0" style="1" hidden="1" customWidth="1"/>
    <col min="5133" max="5133" width="10.1796875" style="1" customWidth="1"/>
    <col min="5134" max="5137" width="0" style="1" hidden="1" customWidth="1"/>
    <col min="5138" max="5139" width="9.1796875" style="1" customWidth="1"/>
    <col min="5140" max="5140" width="1.453125" style="1" customWidth="1"/>
    <col min="5141" max="5141" width="1.7265625" style="1" customWidth="1"/>
    <col min="5142" max="5152" width="0" style="1" hidden="1" customWidth="1"/>
    <col min="5153" max="5153" width="11.1796875" style="1" customWidth="1"/>
    <col min="5154" max="5155" width="0" style="1" hidden="1" customWidth="1"/>
    <col min="5156" max="5156" width="13" style="1" customWidth="1"/>
    <col min="5157" max="5159" width="0" style="1" hidden="1" customWidth="1"/>
    <col min="5160" max="5160" width="11.453125" style="1"/>
    <col min="5161" max="5161" width="12.453125" style="1" customWidth="1"/>
    <col min="5162" max="5163" width="10.7265625" style="1" customWidth="1"/>
    <col min="5164" max="5164" width="1.81640625" style="1" customWidth="1"/>
    <col min="5165" max="5165" width="2" style="1" customWidth="1"/>
    <col min="5166" max="5188" width="0" style="1" hidden="1" customWidth="1"/>
    <col min="5189" max="5189" width="13" style="1" customWidth="1"/>
    <col min="5190" max="5191" width="12.26953125" style="1" customWidth="1"/>
    <col min="5192" max="5376" width="11.453125" style="1"/>
    <col min="5377" max="5377" width="4.453125" style="1" customWidth="1"/>
    <col min="5378" max="5378" width="26.26953125" style="1" customWidth="1"/>
    <col min="5379" max="5379" width="11.26953125" style="1" customWidth="1"/>
    <col min="5380" max="5380" width="10.1796875" style="1" customWidth="1"/>
    <col min="5381" max="5381" width="10.54296875" style="1" customWidth="1"/>
    <col min="5382" max="5382" width="1.453125" style="1" customWidth="1"/>
    <col min="5383" max="5383" width="1.7265625" style="1" customWidth="1"/>
    <col min="5384" max="5388" width="0" style="1" hidden="1" customWidth="1"/>
    <col min="5389" max="5389" width="10.1796875" style="1" customWidth="1"/>
    <col min="5390" max="5393" width="0" style="1" hidden="1" customWidth="1"/>
    <col min="5394" max="5395" width="9.1796875" style="1" customWidth="1"/>
    <col min="5396" max="5396" width="1.453125" style="1" customWidth="1"/>
    <col min="5397" max="5397" width="1.7265625" style="1" customWidth="1"/>
    <col min="5398" max="5408" width="0" style="1" hidden="1" customWidth="1"/>
    <col min="5409" max="5409" width="11.1796875" style="1" customWidth="1"/>
    <col min="5410" max="5411" width="0" style="1" hidden="1" customWidth="1"/>
    <col min="5412" max="5412" width="13" style="1" customWidth="1"/>
    <col min="5413" max="5415" width="0" style="1" hidden="1" customWidth="1"/>
    <col min="5416" max="5416" width="11.453125" style="1"/>
    <col min="5417" max="5417" width="12.453125" style="1" customWidth="1"/>
    <col min="5418" max="5419" width="10.7265625" style="1" customWidth="1"/>
    <col min="5420" max="5420" width="1.81640625" style="1" customWidth="1"/>
    <col min="5421" max="5421" width="2" style="1" customWidth="1"/>
    <col min="5422" max="5444" width="0" style="1" hidden="1" customWidth="1"/>
    <col min="5445" max="5445" width="13" style="1" customWidth="1"/>
    <col min="5446" max="5447" width="12.26953125" style="1" customWidth="1"/>
    <col min="5448" max="5632" width="11.453125" style="1"/>
    <col min="5633" max="5633" width="4.453125" style="1" customWidth="1"/>
    <col min="5634" max="5634" width="26.26953125" style="1" customWidth="1"/>
    <col min="5635" max="5635" width="11.26953125" style="1" customWidth="1"/>
    <col min="5636" max="5636" width="10.1796875" style="1" customWidth="1"/>
    <col min="5637" max="5637" width="10.54296875" style="1" customWidth="1"/>
    <col min="5638" max="5638" width="1.453125" style="1" customWidth="1"/>
    <col min="5639" max="5639" width="1.7265625" style="1" customWidth="1"/>
    <col min="5640" max="5644" width="0" style="1" hidden="1" customWidth="1"/>
    <col min="5645" max="5645" width="10.1796875" style="1" customWidth="1"/>
    <col min="5646" max="5649" width="0" style="1" hidden="1" customWidth="1"/>
    <col min="5650" max="5651" width="9.1796875" style="1" customWidth="1"/>
    <col min="5652" max="5652" width="1.453125" style="1" customWidth="1"/>
    <col min="5653" max="5653" width="1.7265625" style="1" customWidth="1"/>
    <col min="5654" max="5664" width="0" style="1" hidden="1" customWidth="1"/>
    <col min="5665" max="5665" width="11.1796875" style="1" customWidth="1"/>
    <col min="5666" max="5667" width="0" style="1" hidden="1" customWidth="1"/>
    <col min="5668" max="5668" width="13" style="1" customWidth="1"/>
    <col min="5669" max="5671" width="0" style="1" hidden="1" customWidth="1"/>
    <col min="5672" max="5672" width="11.453125" style="1"/>
    <col min="5673" max="5673" width="12.453125" style="1" customWidth="1"/>
    <col min="5674" max="5675" width="10.7265625" style="1" customWidth="1"/>
    <col min="5676" max="5676" width="1.81640625" style="1" customWidth="1"/>
    <col min="5677" max="5677" width="2" style="1" customWidth="1"/>
    <col min="5678" max="5700" width="0" style="1" hidden="1" customWidth="1"/>
    <col min="5701" max="5701" width="13" style="1" customWidth="1"/>
    <col min="5702" max="5703" width="12.26953125" style="1" customWidth="1"/>
    <col min="5704" max="5888" width="11.453125" style="1"/>
    <col min="5889" max="5889" width="4.453125" style="1" customWidth="1"/>
    <col min="5890" max="5890" width="26.26953125" style="1" customWidth="1"/>
    <col min="5891" max="5891" width="11.26953125" style="1" customWidth="1"/>
    <col min="5892" max="5892" width="10.1796875" style="1" customWidth="1"/>
    <col min="5893" max="5893" width="10.54296875" style="1" customWidth="1"/>
    <col min="5894" max="5894" width="1.453125" style="1" customWidth="1"/>
    <col min="5895" max="5895" width="1.7265625" style="1" customWidth="1"/>
    <col min="5896" max="5900" width="0" style="1" hidden="1" customWidth="1"/>
    <col min="5901" max="5901" width="10.1796875" style="1" customWidth="1"/>
    <col min="5902" max="5905" width="0" style="1" hidden="1" customWidth="1"/>
    <col min="5906" max="5907" width="9.1796875" style="1" customWidth="1"/>
    <col min="5908" max="5908" width="1.453125" style="1" customWidth="1"/>
    <col min="5909" max="5909" width="1.7265625" style="1" customWidth="1"/>
    <col min="5910" max="5920" width="0" style="1" hidden="1" customWidth="1"/>
    <col min="5921" max="5921" width="11.1796875" style="1" customWidth="1"/>
    <col min="5922" max="5923" width="0" style="1" hidden="1" customWidth="1"/>
    <col min="5924" max="5924" width="13" style="1" customWidth="1"/>
    <col min="5925" max="5927" width="0" style="1" hidden="1" customWidth="1"/>
    <col min="5928" max="5928" width="11.453125" style="1"/>
    <col min="5929" max="5929" width="12.453125" style="1" customWidth="1"/>
    <col min="5930" max="5931" width="10.7265625" style="1" customWidth="1"/>
    <col min="5932" max="5932" width="1.81640625" style="1" customWidth="1"/>
    <col min="5933" max="5933" width="2" style="1" customWidth="1"/>
    <col min="5934" max="5956" width="0" style="1" hidden="1" customWidth="1"/>
    <col min="5957" max="5957" width="13" style="1" customWidth="1"/>
    <col min="5958" max="5959" width="12.26953125" style="1" customWidth="1"/>
    <col min="5960" max="6144" width="11.453125" style="1"/>
    <col min="6145" max="6145" width="4.453125" style="1" customWidth="1"/>
    <col min="6146" max="6146" width="26.26953125" style="1" customWidth="1"/>
    <col min="6147" max="6147" width="11.26953125" style="1" customWidth="1"/>
    <col min="6148" max="6148" width="10.1796875" style="1" customWidth="1"/>
    <col min="6149" max="6149" width="10.54296875" style="1" customWidth="1"/>
    <col min="6150" max="6150" width="1.453125" style="1" customWidth="1"/>
    <col min="6151" max="6151" width="1.7265625" style="1" customWidth="1"/>
    <col min="6152" max="6156" width="0" style="1" hidden="1" customWidth="1"/>
    <col min="6157" max="6157" width="10.1796875" style="1" customWidth="1"/>
    <col min="6158" max="6161" width="0" style="1" hidden="1" customWidth="1"/>
    <col min="6162" max="6163" width="9.1796875" style="1" customWidth="1"/>
    <col min="6164" max="6164" width="1.453125" style="1" customWidth="1"/>
    <col min="6165" max="6165" width="1.7265625" style="1" customWidth="1"/>
    <col min="6166" max="6176" width="0" style="1" hidden="1" customWidth="1"/>
    <col min="6177" max="6177" width="11.1796875" style="1" customWidth="1"/>
    <col min="6178" max="6179" width="0" style="1" hidden="1" customWidth="1"/>
    <col min="6180" max="6180" width="13" style="1" customWidth="1"/>
    <col min="6181" max="6183" width="0" style="1" hidden="1" customWidth="1"/>
    <col min="6184" max="6184" width="11.453125" style="1"/>
    <col min="6185" max="6185" width="12.453125" style="1" customWidth="1"/>
    <col min="6186" max="6187" width="10.7265625" style="1" customWidth="1"/>
    <col min="6188" max="6188" width="1.81640625" style="1" customWidth="1"/>
    <col min="6189" max="6189" width="2" style="1" customWidth="1"/>
    <col min="6190" max="6212" width="0" style="1" hidden="1" customWidth="1"/>
    <col min="6213" max="6213" width="13" style="1" customWidth="1"/>
    <col min="6214" max="6215" width="12.26953125" style="1" customWidth="1"/>
    <col min="6216" max="6400" width="11.453125" style="1"/>
    <col min="6401" max="6401" width="4.453125" style="1" customWidth="1"/>
    <col min="6402" max="6402" width="26.26953125" style="1" customWidth="1"/>
    <col min="6403" max="6403" width="11.26953125" style="1" customWidth="1"/>
    <col min="6404" max="6404" width="10.1796875" style="1" customWidth="1"/>
    <col min="6405" max="6405" width="10.54296875" style="1" customWidth="1"/>
    <col min="6406" max="6406" width="1.453125" style="1" customWidth="1"/>
    <col min="6407" max="6407" width="1.7265625" style="1" customWidth="1"/>
    <col min="6408" max="6412" width="0" style="1" hidden="1" customWidth="1"/>
    <col min="6413" max="6413" width="10.1796875" style="1" customWidth="1"/>
    <col min="6414" max="6417" width="0" style="1" hidden="1" customWidth="1"/>
    <col min="6418" max="6419" width="9.1796875" style="1" customWidth="1"/>
    <col min="6420" max="6420" width="1.453125" style="1" customWidth="1"/>
    <col min="6421" max="6421" width="1.7265625" style="1" customWidth="1"/>
    <col min="6422" max="6432" width="0" style="1" hidden="1" customWidth="1"/>
    <col min="6433" max="6433" width="11.1796875" style="1" customWidth="1"/>
    <col min="6434" max="6435" width="0" style="1" hidden="1" customWidth="1"/>
    <col min="6436" max="6436" width="13" style="1" customWidth="1"/>
    <col min="6437" max="6439" width="0" style="1" hidden="1" customWidth="1"/>
    <col min="6440" max="6440" width="11.453125" style="1"/>
    <col min="6441" max="6441" width="12.453125" style="1" customWidth="1"/>
    <col min="6442" max="6443" width="10.7265625" style="1" customWidth="1"/>
    <col min="6444" max="6444" width="1.81640625" style="1" customWidth="1"/>
    <col min="6445" max="6445" width="2" style="1" customWidth="1"/>
    <col min="6446" max="6468" width="0" style="1" hidden="1" customWidth="1"/>
    <col min="6469" max="6469" width="13" style="1" customWidth="1"/>
    <col min="6470" max="6471" width="12.26953125" style="1" customWidth="1"/>
    <col min="6472" max="6656" width="11.453125" style="1"/>
    <col min="6657" max="6657" width="4.453125" style="1" customWidth="1"/>
    <col min="6658" max="6658" width="26.26953125" style="1" customWidth="1"/>
    <col min="6659" max="6659" width="11.26953125" style="1" customWidth="1"/>
    <col min="6660" max="6660" width="10.1796875" style="1" customWidth="1"/>
    <col min="6661" max="6661" width="10.54296875" style="1" customWidth="1"/>
    <col min="6662" max="6662" width="1.453125" style="1" customWidth="1"/>
    <col min="6663" max="6663" width="1.7265625" style="1" customWidth="1"/>
    <col min="6664" max="6668" width="0" style="1" hidden="1" customWidth="1"/>
    <col min="6669" max="6669" width="10.1796875" style="1" customWidth="1"/>
    <col min="6670" max="6673" width="0" style="1" hidden="1" customWidth="1"/>
    <col min="6674" max="6675" width="9.1796875" style="1" customWidth="1"/>
    <col min="6676" max="6676" width="1.453125" style="1" customWidth="1"/>
    <col min="6677" max="6677" width="1.7265625" style="1" customWidth="1"/>
    <col min="6678" max="6688" width="0" style="1" hidden="1" customWidth="1"/>
    <col min="6689" max="6689" width="11.1796875" style="1" customWidth="1"/>
    <col min="6690" max="6691" width="0" style="1" hidden="1" customWidth="1"/>
    <col min="6692" max="6692" width="13" style="1" customWidth="1"/>
    <col min="6693" max="6695" width="0" style="1" hidden="1" customWidth="1"/>
    <col min="6696" max="6696" width="11.453125" style="1"/>
    <col min="6697" max="6697" width="12.453125" style="1" customWidth="1"/>
    <col min="6698" max="6699" width="10.7265625" style="1" customWidth="1"/>
    <col min="6700" max="6700" width="1.81640625" style="1" customWidth="1"/>
    <col min="6701" max="6701" width="2" style="1" customWidth="1"/>
    <col min="6702" max="6724" width="0" style="1" hidden="1" customWidth="1"/>
    <col min="6725" max="6725" width="13" style="1" customWidth="1"/>
    <col min="6726" max="6727" width="12.26953125" style="1" customWidth="1"/>
    <col min="6728" max="6912" width="11.453125" style="1"/>
    <col min="6913" max="6913" width="4.453125" style="1" customWidth="1"/>
    <col min="6914" max="6914" width="26.26953125" style="1" customWidth="1"/>
    <col min="6915" max="6915" width="11.26953125" style="1" customWidth="1"/>
    <col min="6916" max="6916" width="10.1796875" style="1" customWidth="1"/>
    <col min="6917" max="6917" width="10.54296875" style="1" customWidth="1"/>
    <col min="6918" max="6918" width="1.453125" style="1" customWidth="1"/>
    <col min="6919" max="6919" width="1.7265625" style="1" customWidth="1"/>
    <col min="6920" max="6924" width="0" style="1" hidden="1" customWidth="1"/>
    <col min="6925" max="6925" width="10.1796875" style="1" customWidth="1"/>
    <col min="6926" max="6929" width="0" style="1" hidden="1" customWidth="1"/>
    <col min="6930" max="6931" width="9.1796875" style="1" customWidth="1"/>
    <col min="6932" max="6932" width="1.453125" style="1" customWidth="1"/>
    <col min="6933" max="6933" width="1.7265625" style="1" customWidth="1"/>
    <col min="6934" max="6944" width="0" style="1" hidden="1" customWidth="1"/>
    <col min="6945" max="6945" width="11.1796875" style="1" customWidth="1"/>
    <col min="6946" max="6947" width="0" style="1" hidden="1" customWidth="1"/>
    <col min="6948" max="6948" width="13" style="1" customWidth="1"/>
    <col min="6949" max="6951" width="0" style="1" hidden="1" customWidth="1"/>
    <col min="6952" max="6952" width="11.453125" style="1"/>
    <col min="6953" max="6953" width="12.453125" style="1" customWidth="1"/>
    <col min="6954" max="6955" width="10.7265625" style="1" customWidth="1"/>
    <col min="6956" max="6956" width="1.81640625" style="1" customWidth="1"/>
    <col min="6957" max="6957" width="2" style="1" customWidth="1"/>
    <col min="6958" max="6980" width="0" style="1" hidden="1" customWidth="1"/>
    <col min="6981" max="6981" width="13" style="1" customWidth="1"/>
    <col min="6982" max="6983" width="12.26953125" style="1" customWidth="1"/>
    <col min="6984" max="7168" width="11.453125" style="1"/>
    <col min="7169" max="7169" width="4.453125" style="1" customWidth="1"/>
    <col min="7170" max="7170" width="26.26953125" style="1" customWidth="1"/>
    <col min="7171" max="7171" width="11.26953125" style="1" customWidth="1"/>
    <col min="7172" max="7172" width="10.1796875" style="1" customWidth="1"/>
    <col min="7173" max="7173" width="10.54296875" style="1" customWidth="1"/>
    <col min="7174" max="7174" width="1.453125" style="1" customWidth="1"/>
    <col min="7175" max="7175" width="1.7265625" style="1" customWidth="1"/>
    <col min="7176" max="7180" width="0" style="1" hidden="1" customWidth="1"/>
    <col min="7181" max="7181" width="10.1796875" style="1" customWidth="1"/>
    <col min="7182" max="7185" width="0" style="1" hidden="1" customWidth="1"/>
    <col min="7186" max="7187" width="9.1796875" style="1" customWidth="1"/>
    <col min="7188" max="7188" width="1.453125" style="1" customWidth="1"/>
    <col min="7189" max="7189" width="1.7265625" style="1" customWidth="1"/>
    <col min="7190" max="7200" width="0" style="1" hidden="1" customWidth="1"/>
    <col min="7201" max="7201" width="11.1796875" style="1" customWidth="1"/>
    <col min="7202" max="7203" width="0" style="1" hidden="1" customWidth="1"/>
    <col min="7204" max="7204" width="13" style="1" customWidth="1"/>
    <col min="7205" max="7207" width="0" style="1" hidden="1" customWidth="1"/>
    <col min="7208" max="7208" width="11.453125" style="1"/>
    <col min="7209" max="7209" width="12.453125" style="1" customWidth="1"/>
    <col min="7210" max="7211" width="10.7265625" style="1" customWidth="1"/>
    <col min="7212" max="7212" width="1.81640625" style="1" customWidth="1"/>
    <col min="7213" max="7213" width="2" style="1" customWidth="1"/>
    <col min="7214" max="7236" width="0" style="1" hidden="1" customWidth="1"/>
    <col min="7237" max="7237" width="13" style="1" customWidth="1"/>
    <col min="7238" max="7239" width="12.26953125" style="1" customWidth="1"/>
    <col min="7240" max="7424" width="11.453125" style="1"/>
    <col min="7425" max="7425" width="4.453125" style="1" customWidth="1"/>
    <col min="7426" max="7426" width="26.26953125" style="1" customWidth="1"/>
    <col min="7427" max="7427" width="11.26953125" style="1" customWidth="1"/>
    <col min="7428" max="7428" width="10.1796875" style="1" customWidth="1"/>
    <col min="7429" max="7429" width="10.54296875" style="1" customWidth="1"/>
    <col min="7430" max="7430" width="1.453125" style="1" customWidth="1"/>
    <col min="7431" max="7431" width="1.7265625" style="1" customWidth="1"/>
    <col min="7432" max="7436" width="0" style="1" hidden="1" customWidth="1"/>
    <col min="7437" max="7437" width="10.1796875" style="1" customWidth="1"/>
    <col min="7438" max="7441" width="0" style="1" hidden="1" customWidth="1"/>
    <col min="7442" max="7443" width="9.1796875" style="1" customWidth="1"/>
    <col min="7444" max="7444" width="1.453125" style="1" customWidth="1"/>
    <col min="7445" max="7445" width="1.7265625" style="1" customWidth="1"/>
    <col min="7446" max="7456" width="0" style="1" hidden="1" customWidth="1"/>
    <col min="7457" max="7457" width="11.1796875" style="1" customWidth="1"/>
    <col min="7458" max="7459" width="0" style="1" hidden="1" customWidth="1"/>
    <col min="7460" max="7460" width="13" style="1" customWidth="1"/>
    <col min="7461" max="7463" width="0" style="1" hidden="1" customWidth="1"/>
    <col min="7464" max="7464" width="11.453125" style="1"/>
    <col min="7465" max="7465" width="12.453125" style="1" customWidth="1"/>
    <col min="7466" max="7467" width="10.7265625" style="1" customWidth="1"/>
    <col min="7468" max="7468" width="1.81640625" style="1" customWidth="1"/>
    <col min="7469" max="7469" width="2" style="1" customWidth="1"/>
    <col min="7470" max="7492" width="0" style="1" hidden="1" customWidth="1"/>
    <col min="7493" max="7493" width="13" style="1" customWidth="1"/>
    <col min="7494" max="7495" width="12.26953125" style="1" customWidth="1"/>
    <col min="7496" max="7680" width="11.453125" style="1"/>
    <col min="7681" max="7681" width="4.453125" style="1" customWidth="1"/>
    <col min="7682" max="7682" width="26.26953125" style="1" customWidth="1"/>
    <col min="7683" max="7683" width="11.26953125" style="1" customWidth="1"/>
    <col min="7684" max="7684" width="10.1796875" style="1" customWidth="1"/>
    <col min="7685" max="7685" width="10.54296875" style="1" customWidth="1"/>
    <col min="7686" max="7686" width="1.453125" style="1" customWidth="1"/>
    <col min="7687" max="7687" width="1.7265625" style="1" customWidth="1"/>
    <col min="7688" max="7692" width="0" style="1" hidden="1" customWidth="1"/>
    <col min="7693" max="7693" width="10.1796875" style="1" customWidth="1"/>
    <col min="7694" max="7697" width="0" style="1" hidden="1" customWidth="1"/>
    <col min="7698" max="7699" width="9.1796875" style="1" customWidth="1"/>
    <col min="7700" max="7700" width="1.453125" style="1" customWidth="1"/>
    <col min="7701" max="7701" width="1.7265625" style="1" customWidth="1"/>
    <col min="7702" max="7712" width="0" style="1" hidden="1" customWidth="1"/>
    <col min="7713" max="7713" width="11.1796875" style="1" customWidth="1"/>
    <col min="7714" max="7715" width="0" style="1" hidden="1" customWidth="1"/>
    <col min="7716" max="7716" width="13" style="1" customWidth="1"/>
    <col min="7717" max="7719" width="0" style="1" hidden="1" customWidth="1"/>
    <col min="7720" max="7720" width="11.453125" style="1"/>
    <col min="7721" max="7721" width="12.453125" style="1" customWidth="1"/>
    <col min="7722" max="7723" width="10.7265625" style="1" customWidth="1"/>
    <col min="7724" max="7724" width="1.81640625" style="1" customWidth="1"/>
    <col min="7725" max="7725" width="2" style="1" customWidth="1"/>
    <col min="7726" max="7748" width="0" style="1" hidden="1" customWidth="1"/>
    <col min="7749" max="7749" width="13" style="1" customWidth="1"/>
    <col min="7750" max="7751" width="12.26953125" style="1" customWidth="1"/>
    <col min="7752" max="7936" width="11.453125" style="1"/>
    <col min="7937" max="7937" width="4.453125" style="1" customWidth="1"/>
    <col min="7938" max="7938" width="26.26953125" style="1" customWidth="1"/>
    <col min="7939" max="7939" width="11.26953125" style="1" customWidth="1"/>
    <col min="7940" max="7940" width="10.1796875" style="1" customWidth="1"/>
    <col min="7941" max="7941" width="10.54296875" style="1" customWidth="1"/>
    <col min="7942" max="7942" width="1.453125" style="1" customWidth="1"/>
    <col min="7943" max="7943" width="1.7265625" style="1" customWidth="1"/>
    <col min="7944" max="7948" width="0" style="1" hidden="1" customWidth="1"/>
    <col min="7949" max="7949" width="10.1796875" style="1" customWidth="1"/>
    <col min="7950" max="7953" width="0" style="1" hidden="1" customWidth="1"/>
    <col min="7954" max="7955" width="9.1796875" style="1" customWidth="1"/>
    <col min="7956" max="7956" width="1.453125" style="1" customWidth="1"/>
    <col min="7957" max="7957" width="1.7265625" style="1" customWidth="1"/>
    <col min="7958" max="7968" width="0" style="1" hidden="1" customWidth="1"/>
    <col min="7969" max="7969" width="11.1796875" style="1" customWidth="1"/>
    <col min="7970" max="7971" width="0" style="1" hidden="1" customWidth="1"/>
    <col min="7972" max="7972" width="13" style="1" customWidth="1"/>
    <col min="7973" max="7975" width="0" style="1" hidden="1" customWidth="1"/>
    <col min="7976" max="7976" width="11.453125" style="1"/>
    <col min="7977" max="7977" width="12.453125" style="1" customWidth="1"/>
    <col min="7978" max="7979" width="10.7265625" style="1" customWidth="1"/>
    <col min="7980" max="7980" width="1.81640625" style="1" customWidth="1"/>
    <col min="7981" max="7981" width="2" style="1" customWidth="1"/>
    <col min="7982" max="8004" width="0" style="1" hidden="1" customWidth="1"/>
    <col min="8005" max="8005" width="13" style="1" customWidth="1"/>
    <col min="8006" max="8007" width="12.26953125" style="1" customWidth="1"/>
    <col min="8008" max="8192" width="11.453125" style="1"/>
    <col min="8193" max="8193" width="4.453125" style="1" customWidth="1"/>
    <col min="8194" max="8194" width="26.26953125" style="1" customWidth="1"/>
    <col min="8195" max="8195" width="11.26953125" style="1" customWidth="1"/>
    <col min="8196" max="8196" width="10.1796875" style="1" customWidth="1"/>
    <col min="8197" max="8197" width="10.54296875" style="1" customWidth="1"/>
    <col min="8198" max="8198" width="1.453125" style="1" customWidth="1"/>
    <col min="8199" max="8199" width="1.7265625" style="1" customWidth="1"/>
    <col min="8200" max="8204" width="0" style="1" hidden="1" customWidth="1"/>
    <col min="8205" max="8205" width="10.1796875" style="1" customWidth="1"/>
    <col min="8206" max="8209" width="0" style="1" hidden="1" customWidth="1"/>
    <col min="8210" max="8211" width="9.1796875" style="1" customWidth="1"/>
    <col min="8212" max="8212" width="1.453125" style="1" customWidth="1"/>
    <col min="8213" max="8213" width="1.7265625" style="1" customWidth="1"/>
    <col min="8214" max="8224" width="0" style="1" hidden="1" customWidth="1"/>
    <col min="8225" max="8225" width="11.1796875" style="1" customWidth="1"/>
    <col min="8226" max="8227" width="0" style="1" hidden="1" customWidth="1"/>
    <col min="8228" max="8228" width="13" style="1" customWidth="1"/>
    <col min="8229" max="8231" width="0" style="1" hidden="1" customWidth="1"/>
    <col min="8232" max="8232" width="11.453125" style="1"/>
    <col min="8233" max="8233" width="12.453125" style="1" customWidth="1"/>
    <col min="8234" max="8235" width="10.7265625" style="1" customWidth="1"/>
    <col min="8236" max="8236" width="1.81640625" style="1" customWidth="1"/>
    <col min="8237" max="8237" width="2" style="1" customWidth="1"/>
    <col min="8238" max="8260" width="0" style="1" hidden="1" customWidth="1"/>
    <col min="8261" max="8261" width="13" style="1" customWidth="1"/>
    <col min="8262" max="8263" width="12.26953125" style="1" customWidth="1"/>
    <col min="8264" max="8448" width="11.453125" style="1"/>
    <col min="8449" max="8449" width="4.453125" style="1" customWidth="1"/>
    <col min="8450" max="8450" width="26.26953125" style="1" customWidth="1"/>
    <col min="8451" max="8451" width="11.26953125" style="1" customWidth="1"/>
    <col min="8452" max="8452" width="10.1796875" style="1" customWidth="1"/>
    <col min="8453" max="8453" width="10.54296875" style="1" customWidth="1"/>
    <col min="8454" max="8454" width="1.453125" style="1" customWidth="1"/>
    <col min="8455" max="8455" width="1.7265625" style="1" customWidth="1"/>
    <col min="8456" max="8460" width="0" style="1" hidden="1" customWidth="1"/>
    <col min="8461" max="8461" width="10.1796875" style="1" customWidth="1"/>
    <col min="8462" max="8465" width="0" style="1" hidden="1" customWidth="1"/>
    <col min="8466" max="8467" width="9.1796875" style="1" customWidth="1"/>
    <col min="8468" max="8468" width="1.453125" style="1" customWidth="1"/>
    <col min="8469" max="8469" width="1.7265625" style="1" customWidth="1"/>
    <col min="8470" max="8480" width="0" style="1" hidden="1" customWidth="1"/>
    <col min="8481" max="8481" width="11.1796875" style="1" customWidth="1"/>
    <col min="8482" max="8483" width="0" style="1" hidden="1" customWidth="1"/>
    <col min="8484" max="8484" width="13" style="1" customWidth="1"/>
    <col min="8485" max="8487" width="0" style="1" hidden="1" customWidth="1"/>
    <col min="8488" max="8488" width="11.453125" style="1"/>
    <col min="8489" max="8489" width="12.453125" style="1" customWidth="1"/>
    <col min="8490" max="8491" width="10.7265625" style="1" customWidth="1"/>
    <col min="8492" max="8492" width="1.81640625" style="1" customWidth="1"/>
    <col min="8493" max="8493" width="2" style="1" customWidth="1"/>
    <col min="8494" max="8516" width="0" style="1" hidden="1" customWidth="1"/>
    <col min="8517" max="8517" width="13" style="1" customWidth="1"/>
    <col min="8518" max="8519" width="12.26953125" style="1" customWidth="1"/>
    <col min="8520" max="8704" width="11.453125" style="1"/>
    <col min="8705" max="8705" width="4.453125" style="1" customWidth="1"/>
    <col min="8706" max="8706" width="26.26953125" style="1" customWidth="1"/>
    <col min="8707" max="8707" width="11.26953125" style="1" customWidth="1"/>
    <col min="8708" max="8708" width="10.1796875" style="1" customWidth="1"/>
    <col min="8709" max="8709" width="10.54296875" style="1" customWidth="1"/>
    <col min="8710" max="8710" width="1.453125" style="1" customWidth="1"/>
    <col min="8711" max="8711" width="1.7265625" style="1" customWidth="1"/>
    <col min="8712" max="8716" width="0" style="1" hidden="1" customWidth="1"/>
    <col min="8717" max="8717" width="10.1796875" style="1" customWidth="1"/>
    <col min="8718" max="8721" width="0" style="1" hidden="1" customWidth="1"/>
    <col min="8722" max="8723" width="9.1796875" style="1" customWidth="1"/>
    <col min="8724" max="8724" width="1.453125" style="1" customWidth="1"/>
    <col min="8725" max="8725" width="1.7265625" style="1" customWidth="1"/>
    <col min="8726" max="8736" width="0" style="1" hidden="1" customWidth="1"/>
    <col min="8737" max="8737" width="11.1796875" style="1" customWidth="1"/>
    <col min="8738" max="8739" width="0" style="1" hidden="1" customWidth="1"/>
    <col min="8740" max="8740" width="13" style="1" customWidth="1"/>
    <col min="8741" max="8743" width="0" style="1" hidden="1" customWidth="1"/>
    <col min="8744" max="8744" width="11.453125" style="1"/>
    <col min="8745" max="8745" width="12.453125" style="1" customWidth="1"/>
    <col min="8746" max="8747" width="10.7265625" style="1" customWidth="1"/>
    <col min="8748" max="8748" width="1.81640625" style="1" customWidth="1"/>
    <col min="8749" max="8749" width="2" style="1" customWidth="1"/>
    <col min="8750" max="8772" width="0" style="1" hidden="1" customWidth="1"/>
    <col min="8773" max="8773" width="13" style="1" customWidth="1"/>
    <col min="8774" max="8775" width="12.26953125" style="1" customWidth="1"/>
    <col min="8776" max="8960" width="11.453125" style="1"/>
    <col min="8961" max="8961" width="4.453125" style="1" customWidth="1"/>
    <col min="8962" max="8962" width="26.26953125" style="1" customWidth="1"/>
    <col min="8963" max="8963" width="11.26953125" style="1" customWidth="1"/>
    <col min="8964" max="8964" width="10.1796875" style="1" customWidth="1"/>
    <col min="8965" max="8965" width="10.54296875" style="1" customWidth="1"/>
    <col min="8966" max="8966" width="1.453125" style="1" customWidth="1"/>
    <col min="8967" max="8967" width="1.7265625" style="1" customWidth="1"/>
    <col min="8968" max="8972" width="0" style="1" hidden="1" customWidth="1"/>
    <col min="8973" max="8973" width="10.1796875" style="1" customWidth="1"/>
    <col min="8974" max="8977" width="0" style="1" hidden="1" customWidth="1"/>
    <col min="8978" max="8979" width="9.1796875" style="1" customWidth="1"/>
    <col min="8980" max="8980" width="1.453125" style="1" customWidth="1"/>
    <col min="8981" max="8981" width="1.7265625" style="1" customWidth="1"/>
    <col min="8982" max="8992" width="0" style="1" hidden="1" customWidth="1"/>
    <col min="8993" max="8993" width="11.1796875" style="1" customWidth="1"/>
    <col min="8994" max="8995" width="0" style="1" hidden="1" customWidth="1"/>
    <col min="8996" max="8996" width="13" style="1" customWidth="1"/>
    <col min="8997" max="8999" width="0" style="1" hidden="1" customWidth="1"/>
    <col min="9000" max="9000" width="11.453125" style="1"/>
    <col min="9001" max="9001" width="12.453125" style="1" customWidth="1"/>
    <col min="9002" max="9003" width="10.7265625" style="1" customWidth="1"/>
    <col min="9004" max="9004" width="1.81640625" style="1" customWidth="1"/>
    <col min="9005" max="9005" width="2" style="1" customWidth="1"/>
    <col min="9006" max="9028" width="0" style="1" hidden="1" customWidth="1"/>
    <col min="9029" max="9029" width="13" style="1" customWidth="1"/>
    <col min="9030" max="9031" width="12.26953125" style="1" customWidth="1"/>
    <col min="9032" max="9216" width="11.453125" style="1"/>
    <col min="9217" max="9217" width="4.453125" style="1" customWidth="1"/>
    <col min="9218" max="9218" width="26.26953125" style="1" customWidth="1"/>
    <col min="9219" max="9219" width="11.26953125" style="1" customWidth="1"/>
    <col min="9220" max="9220" width="10.1796875" style="1" customWidth="1"/>
    <col min="9221" max="9221" width="10.54296875" style="1" customWidth="1"/>
    <col min="9222" max="9222" width="1.453125" style="1" customWidth="1"/>
    <col min="9223" max="9223" width="1.7265625" style="1" customWidth="1"/>
    <col min="9224" max="9228" width="0" style="1" hidden="1" customWidth="1"/>
    <col min="9229" max="9229" width="10.1796875" style="1" customWidth="1"/>
    <col min="9230" max="9233" width="0" style="1" hidden="1" customWidth="1"/>
    <col min="9234" max="9235" width="9.1796875" style="1" customWidth="1"/>
    <col min="9236" max="9236" width="1.453125" style="1" customWidth="1"/>
    <col min="9237" max="9237" width="1.7265625" style="1" customWidth="1"/>
    <col min="9238" max="9248" width="0" style="1" hidden="1" customWidth="1"/>
    <col min="9249" max="9249" width="11.1796875" style="1" customWidth="1"/>
    <col min="9250" max="9251" width="0" style="1" hidden="1" customWidth="1"/>
    <col min="9252" max="9252" width="13" style="1" customWidth="1"/>
    <col min="9253" max="9255" width="0" style="1" hidden="1" customWidth="1"/>
    <col min="9256" max="9256" width="11.453125" style="1"/>
    <col min="9257" max="9257" width="12.453125" style="1" customWidth="1"/>
    <col min="9258" max="9259" width="10.7265625" style="1" customWidth="1"/>
    <col min="9260" max="9260" width="1.81640625" style="1" customWidth="1"/>
    <col min="9261" max="9261" width="2" style="1" customWidth="1"/>
    <col min="9262" max="9284" width="0" style="1" hidden="1" customWidth="1"/>
    <col min="9285" max="9285" width="13" style="1" customWidth="1"/>
    <col min="9286" max="9287" width="12.26953125" style="1" customWidth="1"/>
    <col min="9288" max="9472" width="11.453125" style="1"/>
    <col min="9473" max="9473" width="4.453125" style="1" customWidth="1"/>
    <col min="9474" max="9474" width="26.26953125" style="1" customWidth="1"/>
    <col min="9475" max="9475" width="11.26953125" style="1" customWidth="1"/>
    <col min="9476" max="9476" width="10.1796875" style="1" customWidth="1"/>
    <col min="9477" max="9477" width="10.54296875" style="1" customWidth="1"/>
    <col min="9478" max="9478" width="1.453125" style="1" customWidth="1"/>
    <col min="9479" max="9479" width="1.7265625" style="1" customWidth="1"/>
    <col min="9480" max="9484" width="0" style="1" hidden="1" customWidth="1"/>
    <col min="9485" max="9485" width="10.1796875" style="1" customWidth="1"/>
    <col min="9486" max="9489" width="0" style="1" hidden="1" customWidth="1"/>
    <col min="9490" max="9491" width="9.1796875" style="1" customWidth="1"/>
    <col min="9492" max="9492" width="1.453125" style="1" customWidth="1"/>
    <col min="9493" max="9493" width="1.7265625" style="1" customWidth="1"/>
    <col min="9494" max="9504" width="0" style="1" hidden="1" customWidth="1"/>
    <col min="9505" max="9505" width="11.1796875" style="1" customWidth="1"/>
    <col min="9506" max="9507" width="0" style="1" hidden="1" customWidth="1"/>
    <col min="9508" max="9508" width="13" style="1" customWidth="1"/>
    <col min="9509" max="9511" width="0" style="1" hidden="1" customWidth="1"/>
    <col min="9512" max="9512" width="11.453125" style="1"/>
    <col min="9513" max="9513" width="12.453125" style="1" customWidth="1"/>
    <col min="9514" max="9515" width="10.7265625" style="1" customWidth="1"/>
    <col min="9516" max="9516" width="1.81640625" style="1" customWidth="1"/>
    <col min="9517" max="9517" width="2" style="1" customWidth="1"/>
    <col min="9518" max="9540" width="0" style="1" hidden="1" customWidth="1"/>
    <col min="9541" max="9541" width="13" style="1" customWidth="1"/>
    <col min="9542" max="9543" width="12.26953125" style="1" customWidth="1"/>
    <col min="9544" max="9728" width="11.453125" style="1"/>
    <col min="9729" max="9729" width="4.453125" style="1" customWidth="1"/>
    <col min="9730" max="9730" width="26.26953125" style="1" customWidth="1"/>
    <col min="9731" max="9731" width="11.26953125" style="1" customWidth="1"/>
    <col min="9732" max="9732" width="10.1796875" style="1" customWidth="1"/>
    <col min="9733" max="9733" width="10.54296875" style="1" customWidth="1"/>
    <col min="9734" max="9734" width="1.453125" style="1" customWidth="1"/>
    <col min="9735" max="9735" width="1.7265625" style="1" customWidth="1"/>
    <col min="9736" max="9740" width="0" style="1" hidden="1" customWidth="1"/>
    <col min="9741" max="9741" width="10.1796875" style="1" customWidth="1"/>
    <col min="9742" max="9745" width="0" style="1" hidden="1" customWidth="1"/>
    <col min="9746" max="9747" width="9.1796875" style="1" customWidth="1"/>
    <col min="9748" max="9748" width="1.453125" style="1" customWidth="1"/>
    <col min="9749" max="9749" width="1.7265625" style="1" customWidth="1"/>
    <col min="9750" max="9760" width="0" style="1" hidden="1" customWidth="1"/>
    <col min="9761" max="9761" width="11.1796875" style="1" customWidth="1"/>
    <col min="9762" max="9763" width="0" style="1" hidden="1" customWidth="1"/>
    <col min="9764" max="9764" width="13" style="1" customWidth="1"/>
    <col min="9765" max="9767" width="0" style="1" hidden="1" customWidth="1"/>
    <col min="9768" max="9768" width="11.453125" style="1"/>
    <col min="9769" max="9769" width="12.453125" style="1" customWidth="1"/>
    <col min="9770" max="9771" width="10.7265625" style="1" customWidth="1"/>
    <col min="9772" max="9772" width="1.81640625" style="1" customWidth="1"/>
    <col min="9773" max="9773" width="2" style="1" customWidth="1"/>
    <col min="9774" max="9796" width="0" style="1" hidden="1" customWidth="1"/>
    <col min="9797" max="9797" width="13" style="1" customWidth="1"/>
    <col min="9798" max="9799" width="12.26953125" style="1" customWidth="1"/>
    <col min="9800" max="9984" width="11.453125" style="1"/>
    <col min="9985" max="9985" width="4.453125" style="1" customWidth="1"/>
    <col min="9986" max="9986" width="26.26953125" style="1" customWidth="1"/>
    <col min="9987" max="9987" width="11.26953125" style="1" customWidth="1"/>
    <col min="9988" max="9988" width="10.1796875" style="1" customWidth="1"/>
    <col min="9989" max="9989" width="10.54296875" style="1" customWidth="1"/>
    <col min="9990" max="9990" width="1.453125" style="1" customWidth="1"/>
    <col min="9991" max="9991" width="1.7265625" style="1" customWidth="1"/>
    <col min="9992" max="9996" width="0" style="1" hidden="1" customWidth="1"/>
    <col min="9997" max="9997" width="10.1796875" style="1" customWidth="1"/>
    <col min="9998" max="10001" width="0" style="1" hidden="1" customWidth="1"/>
    <col min="10002" max="10003" width="9.1796875" style="1" customWidth="1"/>
    <col min="10004" max="10004" width="1.453125" style="1" customWidth="1"/>
    <col min="10005" max="10005" width="1.7265625" style="1" customWidth="1"/>
    <col min="10006" max="10016" width="0" style="1" hidden="1" customWidth="1"/>
    <col min="10017" max="10017" width="11.1796875" style="1" customWidth="1"/>
    <col min="10018" max="10019" width="0" style="1" hidden="1" customWidth="1"/>
    <col min="10020" max="10020" width="13" style="1" customWidth="1"/>
    <col min="10021" max="10023" width="0" style="1" hidden="1" customWidth="1"/>
    <col min="10024" max="10024" width="11.453125" style="1"/>
    <col min="10025" max="10025" width="12.453125" style="1" customWidth="1"/>
    <col min="10026" max="10027" width="10.7265625" style="1" customWidth="1"/>
    <col min="10028" max="10028" width="1.81640625" style="1" customWidth="1"/>
    <col min="10029" max="10029" width="2" style="1" customWidth="1"/>
    <col min="10030" max="10052" width="0" style="1" hidden="1" customWidth="1"/>
    <col min="10053" max="10053" width="13" style="1" customWidth="1"/>
    <col min="10054" max="10055" width="12.26953125" style="1" customWidth="1"/>
    <col min="10056" max="10240" width="11.453125" style="1"/>
    <col min="10241" max="10241" width="4.453125" style="1" customWidth="1"/>
    <col min="10242" max="10242" width="26.26953125" style="1" customWidth="1"/>
    <col min="10243" max="10243" width="11.26953125" style="1" customWidth="1"/>
    <col min="10244" max="10244" width="10.1796875" style="1" customWidth="1"/>
    <col min="10245" max="10245" width="10.54296875" style="1" customWidth="1"/>
    <col min="10246" max="10246" width="1.453125" style="1" customWidth="1"/>
    <col min="10247" max="10247" width="1.7265625" style="1" customWidth="1"/>
    <col min="10248" max="10252" width="0" style="1" hidden="1" customWidth="1"/>
    <col min="10253" max="10253" width="10.1796875" style="1" customWidth="1"/>
    <col min="10254" max="10257" width="0" style="1" hidden="1" customWidth="1"/>
    <col min="10258" max="10259" width="9.1796875" style="1" customWidth="1"/>
    <col min="10260" max="10260" width="1.453125" style="1" customWidth="1"/>
    <col min="10261" max="10261" width="1.7265625" style="1" customWidth="1"/>
    <col min="10262" max="10272" width="0" style="1" hidden="1" customWidth="1"/>
    <col min="10273" max="10273" width="11.1796875" style="1" customWidth="1"/>
    <col min="10274" max="10275" width="0" style="1" hidden="1" customWidth="1"/>
    <col min="10276" max="10276" width="13" style="1" customWidth="1"/>
    <col min="10277" max="10279" width="0" style="1" hidden="1" customWidth="1"/>
    <col min="10280" max="10280" width="11.453125" style="1"/>
    <col min="10281" max="10281" width="12.453125" style="1" customWidth="1"/>
    <col min="10282" max="10283" width="10.7265625" style="1" customWidth="1"/>
    <col min="10284" max="10284" width="1.81640625" style="1" customWidth="1"/>
    <col min="10285" max="10285" width="2" style="1" customWidth="1"/>
    <col min="10286" max="10308" width="0" style="1" hidden="1" customWidth="1"/>
    <col min="10309" max="10309" width="13" style="1" customWidth="1"/>
    <col min="10310" max="10311" width="12.26953125" style="1" customWidth="1"/>
    <col min="10312" max="10496" width="11.453125" style="1"/>
    <col min="10497" max="10497" width="4.453125" style="1" customWidth="1"/>
    <col min="10498" max="10498" width="26.26953125" style="1" customWidth="1"/>
    <col min="10499" max="10499" width="11.26953125" style="1" customWidth="1"/>
    <col min="10500" max="10500" width="10.1796875" style="1" customWidth="1"/>
    <col min="10501" max="10501" width="10.54296875" style="1" customWidth="1"/>
    <col min="10502" max="10502" width="1.453125" style="1" customWidth="1"/>
    <col min="10503" max="10503" width="1.7265625" style="1" customWidth="1"/>
    <col min="10504" max="10508" width="0" style="1" hidden="1" customWidth="1"/>
    <col min="10509" max="10509" width="10.1796875" style="1" customWidth="1"/>
    <col min="10510" max="10513" width="0" style="1" hidden="1" customWidth="1"/>
    <col min="10514" max="10515" width="9.1796875" style="1" customWidth="1"/>
    <col min="10516" max="10516" width="1.453125" style="1" customWidth="1"/>
    <col min="10517" max="10517" width="1.7265625" style="1" customWidth="1"/>
    <col min="10518" max="10528" width="0" style="1" hidden="1" customWidth="1"/>
    <col min="10529" max="10529" width="11.1796875" style="1" customWidth="1"/>
    <col min="10530" max="10531" width="0" style="1" hidden="1" customWidth="1"/>
    <col min="10532" max="10532" width="13" style="1" customWidth="1"/>
    <col min="10533" max="10535" width="0" style="1" hidden="1" customWidth="1"/>
    <col min="10536" max="10536" width="11.453125" style="1"/>
    <col min="10537" max="10537" width="12.453125" style="1" customWidth="1"/>
    <col min="10538" max="10539" width="10.7265625" style="1" customWidth="1"/>
    <col min="10540" max="10540" width="1.81640625" style="1" customWidth="1"/>
    <col min="10541" max="10541" width="2" style="1" customWidth="1"/>
    <col min="10542" max="10564" width="0" style="1" hidden="1" customWidth="1"/>
    <col min="10565" max="10565" width="13" style="1" customWidth="1"/>
    <col min="10566" max="10567" width="12.26953125" style="1" customWidth="1"/>
    <col min="10568" max="10752" width="11.453125" style="1"/>
    <col min="10753" max="10753" width="4.453125" style="1" customWidth="1"/>
    <col min="10754" max="10754" width="26.26953125" style="1" customWidth="1"/>
    <col min="10755" max="10755" width="11.26953125" style="1" customWidth="1"/>
    <col min="10756" max="10756" width="10.1796875" style="1" customWidth="1"/>
    <col min="10757" max="10757" width="10.54296875" style="1" customWidth="1"/>
    <col min="10758" max="10758" width="1.453125" style="1" customWidth="1"/>
    <col min="10759" max="10759" width="1.7265625" style="1" customWidth="1"/>
    <col min="10760" max="10764" width="0" style="1" hidden="1" customWidth="1"/>
    <col min="10765" max="10765" width="10.1796875" style="1" customWidth="1"/>
    <col min="10766" max="10769" width="0" style="1" hidden="1" customWidth="1"/>
    <col min="10770" max="10771" width="9.1796875" style="1" customWidth="1"/>
    <col min="10772" max="10772" width="1.453125" style="1" customWidth="1"/>
    <col min="10773" max="10773" width="1.7265625" style="1" customWidth="1"/>
    <col min="10774" max="10784" width="0" style="1" hidden="1" customWidth="1"/>
    <col min="10785" max="10785" width="11.1796875" style="1" customWidth="1"/>
    <col min="10786" max="10787" width="0" style="1" hidden="1" customWidth="1"/>
    <col min="10788" max="10788" width="13" style="1" customWidth="1"/>
    <col min="10789" max="10791" width="0" style="1" hidden="1" customWidth="1"/>
    <col min="10792" max="10792" width="11.453125" style="1"/>
    <col min="10793" max="10793" width="12.453125" style="1" customWidth="1"/>
    <col min="10794" max="10795" width="10.7265625" style="1" customWidth="1"/>
    <col min="10796" max="10796" width="1.81640625" style="1" customWidth="1"/>
    <col min="10797" max="10797" width="2" style="1" customWidth="1"/>
    <col min="10798" max="10820" width="0" style="1" hidden="1" customWidth="1"/>
    <col min="10821" max="10821" width="13" style="1" customWidth="1"/>
    <col min="10822" max="10823" width="12.26953125" style="1" customWidth="1"/>
    <col min="10824" max="11008" width="11.453125" style="1"/>
    <col min="11009" max="11009" width="4.453125" style="1" customWidth="1"/>
    <col min="11010" max="11010" width="26.26953125" style="1" customWidth="1"/>
    <col min="11011" max="11011" width="11.26953125" style="1" customWidth="1"/>
    <col min="11012" max="11012" width="10.1796875" style="1" customWidth="1"/>
    <col min="11013" max="11013" width="10.54296875" style="1" customWidth="1"/>
    <col min="11014" max="11014" width="1.453125" style="1" customWidth="1"/>
    <col min="11015" max="11015" width="1.7265625" style="1" customWidth="1"/>
    <col min="11016" max="11020" width="0" style="1" hidden="1" customWidth="1"/>
    <col min="11021" max="11021" width="10.1796875" style="1" customWidth="1"/>
    <col min="11022" max="11025" width="0" style="1" hidden="1" customWidth="1"/>
    <col min="11026" max="11027" width="9.1796875" style="1" customWidth="1"/>
    <col min="11028" max="11028" width="1.453125" style="1" customWidth="1"/>
    <col min="11029" max="11029" width="1.7265625" style="1" customWidth="1"/>
    <col min="11030" max="11040" width="0" style="1" hidden="1" customWidth="1"/>
    <col min="11041" max="11041" width="11.1796875" style="1" customWidth="1"/>
    <col min="11042" max="11043" width="0" style="1" hidden="1" customWidth="1"/>
    <col min="11044" max="11044" width="13" style="1" customWidth="1"/>
    <col min="11045" max="11047" width="0" style="1" hidden="1" customWidth="1"/>
    <col min="11048" max="11048" width="11.453125" style="1"/>
    <col min="11049" max="11049" width="12.453125" style="1" customWidth="1"/>
    <col min="11050" max="11051" width="10.7265625" style="1" customWidth="1"/>
    <col min="11052" max="11052" width="1.81640625" style="1" customWidth="1"/>
    <col min="11053" max="11053" width="2" style="1" customWidth="1"/>
    <col min="11054" max="11076" width="0" style="1" hidden="1" customWidth="1"/>
    <col min="11077" max="11077" width="13" style="1" customWidth="1"/>
    <col min="11078" max="11079" width="12.26953125" style="1" customWidth="1"/>
    <col min="11080" max="11264" width="11.453125" style="1"/>
    <col min="11265" max="11265" width="4.453125" style="1" customWidth="1"/>
    <col min="11266" max="11266" width="26.26953125" style="1" customWidth="1"/>
    <col min="11267" max="11267" width="11.26953125" style="1" customWidth="1"/>
    <col min="11268" max="11268" width="10.1796875" style="1" customWidth="1"/>
    <col min="11269" max="11269" width="10.54296875" style="1" customWidth="1"/>
    <col min="11270" max="11270" width="1.453125" style="1" customWidth="1"/>
    <col min="11271" max="11271" width="1.7265625" style="1" customWidth="1"/>
    <col min="11272" max="11276" width="0" style="1" hidden="1" customWidth="1"/>
    <col min="11277" max="11277" width="10.1796875" style="1" customWidth="1"/>
    <col min="11278" max="11281" width="0" style="1" hidden="1" customWidth="1"/>
    <col min="11282" max="11283" width="9.1796875" style="1" customWidth="1"/>
    <col min="11284" max="11284" width="1.453125" style="1" customWidth="1"/>
    <col min="11285" max="11285" width="1.7265625" style="1" customWidth="1"/>
    <col min="11286" max="11296" width="0" style="1" hidden="1" customWidth="1"/>
    <col min="11297" max="11297" width="11.1796875" style="1" customWidth="1"/>
    <col min="11298" max="11299" width="0" style="1" hidden="1" customWidth="1"/>
    <col min="11300" max="11300" width="13" style="1" customWidth="1"/>
    <col min="11301" max="11303" width="0" style="1" hidden="1" customWidth="1"/>
    <col min="11304" max="11304" width="11.453125" style="1"/>
    <col min="11305" max="11305" width="12.453125" style="1" customWidth="1"/>
    <col min="11306" max="11307" width="10.7265625" style="1" customWidth="1"/>
    <col min="11308" max="11308" width="1.81640625" style="1" customWidth="1"/>
    <col min="11309" max="11309" width="2" style="1" customWidth="1"/>
    <col min="11310" max="11332" width="0" style="1" hidden="1" customWidth="1"/>
    <col min="11333" max="11333" width="13" style="1" customWidth="1"/>
    <col min="11334" max="11335" width="12.26953125" style="1" customWidth="1"/>
    <col min="11336" max="11520" width="11.453125" style="1"/>
    <col min="11521" max="11521" width="4.453125" style="1" customWidth="1"/>
    <col min="11522" max="11522" width="26.26953125" style="1" customWidth="1"/>
    <col min="11523" max="11523" width="11.26953125" style="1" customWidth="1"/>
    <col min="11524" max="11524" width="10.1796875" style="1" customWidth="1"/>
    <col min="11525" max="11525" width="10.54296875" style="1" customWidth="1"/>
    <col min="11526" max="11526" width="1.453125" style="1" customWidth="1"/>
    <col min="11527" max="11527" width="1.7265625" style="1" customWidth="1"/>
    <col min="11528" max="11532" width="0" style="1" hidden="1" customWidth="1"/>
    <col min="11533" max="11533" width="10.1796875" style="1" customWidth="1"/>
    <col min="11534" max="11537" width="0" style="1" hidden="1" customWidth="1"/>
    <col min="11538" max="11539" width="9.1796875" style="1" customWidth="1"/>
    <col min="11540" max="11540" width="1.453125" style="1" customWidth="1"/>
    <col min="11541" max="11541" width="1.7265625" style="1" customWidth="1"/>
    <col min="11542" max="11552" width="0" style="1" hidden="1" customWidth="1"/>
    <col min="11553" max="11553" width="11.1796875" style="1" customWidth="1"/>
    <col min="11554" max="11555" width="0" style="1" hidden="1" customWidth="1"/>
    <col min="11556" max="11556" width="13" style="1" customWidth="1"/>
    <col min="11557" max="11559" width="0" style="1" hidden="1" customWidth="1"/>
    <col min="11560" max="11560" width="11.453125" style="1"/>
    <col min="11561" max="11561" width="12.453125" style="1" customWidth="1"/>
    <col min="11562" max="11563" width="10.7265625" style="1" customWidth="1"/>
    <col min="11564" max="11564" width="1.81640625" style="1" customWidth="1"/>
    <col min="11565" max="11565" width="2" style="1" customWidth="1"/>
    <col min="11566" max="11588" width="0" style="1" hidden="1" customWidth="1"/>
    <col min="11589" max="11589" width="13" style="1" customWidth="1"/>
    <col min="11590" max="11591" width="12.26953125" style="1" customWidth="1"/>
    <col min="11592" max="11776" width="11.453125" style="1"/>
    <col min="11777" max="11777" width="4.453125" style="1" customWidth="1"/>
    <col min="11778" max="11778" width="26.26953125" style="1" customWidth="1"/>
    <col min="11779" max="11779" width="11.26953125" style="1" customWidth="1"/>
    <col min="11780" max="11780" width="10.1796875" style="1" customWidth="1"/>
    <col min="11781" max="11781" width="10.54296875" style="1" customWidth="1"/>
    <col min="11782" max="11782" width="1.453125" style="1" customWidth="1"/>
    <col min="11783" max="11783" width="1.7265625" style="1" customWidth="1"/>
    <col min="11784" max="11788" width="0" style="1" hidden="1" customWidth="1"/>
    <col min="11789" max="11789" width="10.1796875" style="1" customWidth="1"/>
    <col min="11790" max="11793" width="0" style="1" hidden="1" customWidth="1"/>
    <col min="11794" max="11795" width="9.1796875" style="1" customWidth="1"/>
    <col min="11796" max="11796" width="1.453125" style="1" customWidth="1"/>
    <col min="11797" max="11797" width="1.7265625" style="1" customWidth="1"/>
    <col min="11798" max="11808" width="0" style="1" hidden="1" customWidth="1"/>
    <col min="11809" max="11809" width="11.1796875" style="1" customWidth="1"/>
    <col min="11810" max="11811" width="0" style="1" hidden="1" customWidth="1"/>
    <col min="11812" max="11812" width="13" style="1" customWidth="1"/>
    <col min="11813" max="11815" width="0" style="1" hidden="1" customWidth="1"/>
    <col min="11816" max="11816" width="11.453125" style="1"/>
    <col min="11817" max="11817" width="12.453125" style="1" customWidth="1"/>
    <col min="11818" max="11819" width="10.7265625" style="1" customWidth="1"/>
    <col min="11820" max="11820" width="1.81640625" style="1" customWidth="1"/>
    <col min="11821" max="11821" width="2" style="1" customWidth="1"/>
    <col min="11822" max="11844" width="0" style="1" hidden="1" customWidth="1"/>
    <col min="11845" max="11845" width="13" style="1" customWidth="1"/>
    <col min="11846" max="11847" width="12.26953125" style="1" customWidth="1"/>
    <col min="11848" max="12032" width="11.453125" style="1"/>
    <col min="12033" max="12033" width="4.453125" style="1" customWidth="1"/>
    <col min="12034" max="12034" width="26.26953125" style="1" customWidth="1"/>
    <col min="12035" max="12035" width="11.26953125" style="1" customWidth="1"/>
    <col min="12036" max="12036" width="10.1796875" style="1" customWidth="1"/>
    <col min="12037" max="12037" width="10.54296875" style="1" customWidth="1"/>
    <col min="12038" max="12038" width="1.453125" style="1" customWidth="1"/>
    <col min="12039" max="12039" width="1.7265625" style="1" customWidth="1"/>
    <col min="12040" max="12044" width="0" style="1" hidden="1" customWidth="1"/>
    <col min="12045" max="12045" width="10.1796875" style="1" customWidth="1"/>
    <col min="12046" max="12049" width="0" style="1" hidden="1" customWidth="1"/>
    <col min="12050" max="12051" width="9.1796875" style="1" customWidth="1"/>
    <col min="12052" max="12052" width="1.453125" style="1" customWidth="1"/>
    <col min="12053" max="12053" width="1.7265625" style="1" customWidth="1"/>
    <col min="12054" max="12064" width="0" style="1" hidden="1" customWidth="1"/>
    <col min="12065" max="12065" width="11.1796875" style="1" customWidth="1"/>
    <col min="12066" max="12067" width="0" style="1" hidden="1" customWidth="1"/>
    <col min="12068" max="12068" width="13" style="1" customWidth="1"/>
    <col min="12069" max="12071" width="0" style="1" hidden="1" customWidth="1"/>
    <col min="12072" max="12072" width="11.453125" style="1"/>
    <col min="12073" max="12073" width="12.453125" style="1" customWidth="1"/>
    <col min="12074" max="12075" width="10.7265625" style="1" customWidth="1"/>
    <col min="12076" max="12076" width="1.81640625" style="1" customWidth="1"/>
    <col min="12077" max="12077" width="2" style="1" customWidth="1"/>
    <col min="12078" max="12100" width="0" style="1" hidden="1" customWidth="1"/>
    <col min="12101" max="12101" width="13" style="1" customWidth="1"/>
    <col min="12102" max="12103" width="12.26953125" style="1" customWidth="1"/>
    <col min="12104" max="12288" width="11.453125" style="1"/>
    <col min="12289" max="12289" width="4.453125" style="1" customWidth="1"/>
    <col min="12290" max="12290" width="26.26953125" style="1" customWidth="1"/>
    <col min="12291" max="12291" width="11.26953125" style="1" customWidth="1"/>
    <col min="12292" max="12292" width="10.1796875" style="1" customWidth="1"/>
    <col min="12293" max="12293" width="10.54296875" style="1" customWidth="1"/>
    <col min="12294" max="12294" width="1.453125" style="1" customWidth="1"/>
    <col min="12295" max="12295" width="1.7265625" style="1" customWidth="1"/>
    <col min="12296" max="12300" width="0" style="1" hidden="1" customWidth="1"/>
    <col min="12301" max="12301" width="10.1796875" style="1" customWidth="1"/>
    <col min="12302" max="12305" width="0" style="1" hidden="1" customWidth="1"/>
    <col min="12306" max="12307" width="9.1796875" style="1" customWidth="1"/>
    <col min="12308" max="12308" width="1.453125" style="1" customWidth="1"/>
    <col min="12309" max="12309" width="1.7265625" style="1" customWidth="1"/>
    <col min="12310" max="12320" width="0" style="1" hidden="1" customWidth="1"/>
    <col min="12321" max="12321" width="11.1796875" style="1" customWidth="1"/>
    <col min="12322" max="12323" width="0" style="1" hidden="1" customWidth="1"/>
    <col min="12324" max="12324" width="13" style="1" customWidth="1"/>
    <col min="12325" max="12327" width="0" style="1" hidden="1" customWidth="1"/>
    <col min="12328" max="12328" width="11.453125" style="1"/>
    <col min="12329" max="12329" width="12.453125" style="1" customWidth="1"/>
    <col min="12330" max="12331" width="10.7265625" style="1" customWidth="1"/>
    <col min="12332" max="12332" width="1.81640625" style="1" customWidth="1"/>
    <col min="12333" max="12333" width="2" style="1" customWidth="1"/>
    <col min="12334" max="12356" width="0" style="1" hidden="1" customWidth="1"/>
    <col min="12357" max="12357" width="13" style="1" customWidth="1"/>
    <col min="12358" max="12359" width="12.26953125" style="1" customWidth="1"/>
    <col min="12360" max="12544" width="11.453125" style="1"/>
    <col min="12545" max="12545" width="4.453125" style="1" customWidth="1"/>
    <col min="12546" max="12546" width="26.26953125" style="1" customWidth="1"/>
    <col min="12547" max="12547" width="11.26953125" style="1" customWidth="1"/>
    <col min="12548" max="12548" width="10.1796875" style="1" customWidth="1"/>
    <col min="12549" max="12549" width="10.54296875" style="1" customWidth="1"/>
    <col min="12550" max="12550" width="1.453125" style="1" customWidth="1"/>
    <col min="12551" max="12551" width="1.7265625" style="1" customWidth="1"/>
    <col min="12552" max="12556" width="0" style="1" hidden="1" customWidth="1"/>
    <col min="12557" max="12557" width="10.1796875" style="1" customWidth="1"/>
    <col min="12558" max="12561" width="0" style="1" hidden="1" customWidth="1"/>
    <col min="12562" max="12563" width="9.1796875" style="1" customWidth="1"/>
    <col min="12564" max="12564" width="1.453125" style="1" customWidth="1"/>
    <col min="12565" max="12565" width="1.7265625" style="1" customWidth="1"/>
    <col min="12566" max="12576" width="0" style="1" hidden="1" customWidth="1"/>
    <col min="12577" max="12577" width="11.1796875" style="1" customWidth="1"/>
    <col min="12578" max="12579" width="0" style="1" hidden="1" customWidth="1"/>
    <col min="12580" max="12580" width="13" style="1" customWidth="1"/>
    <col min="12581" max="12583" width="0" style="1" hidden="1" customWidth="1"/>
    <col min="12584" max="12584" width="11.453125" style="1"/>
    <col min="12585" max="12585" width="12.453125" style="1" customWidth="1"/>
    <col min="12586" max="12587" width="10.7265625" style="1" customWidth="1"/>
    <col min="12588" max="12588" width="1.81640625" style="1" customWidth="1"/>
    <col min="12589" max="12589" width="2" style="1" customWidth="1"/>
    <col min="12590" max="12612" width="0" style="1" hidden="1" customWidth="1"/>
    <col min="12613" max="12613" width="13" style="1" customWidth="1"/>
    <col min="12614" max="12615" width="12.26953125" style="1" customWidth="1"/>
    <col min="12616" max="12800" width="11.453125" style="1"/>
    <col min="12801" max="12801" width="4.453125" style="1" customWidth="1"/>
    <col min="12802" max="12802" width="26.26953125" style="1" customWidth="1"/>
    <col min="12803" max="12803" width="11.26953125" style="1" customWidth="1"/>
    <col min="12804" max="12804" width="10.1796875" style="1" customWidth="1"/>
    <col min="12805" max="12805" width="10.54296875" style="1" customWidth="1"/>
    <col min="12806" max="12806" width="1.453125" style="1" customWidth="1"/>
    <col min="12807" max="12807" width="1.7265625" style="1" customWidth="1"/>
    <col min="12808" max="12812" width="0" style="1" hidden="1" customWidth="1"/>
    <col min="12813" max="12813" width="10.1796875" style="1" customWidth="1"/>
    <col min="12814" max="12817" width="0" style="1" hidden="1" customWidth="1"/>
    <col min="12818" max="12819" width="9.1796875" style="1" customWidth="1"/>
    <col min="12820" max="12820" width="1.453125" style="1" customWidth="1"/>
    <col min="12821" max="12821" width="1.7265625" style="1" customWidth="1"/>
    <col min="12822" max="12832" width="0" style="1" hidden="1" customWidth="1"/>
    <col min="12833" max="12833" width="11.1796875" style="1" customWidth="1"/>
    <col min="12834" max="12835" width="0" style="1" hidden="1" customWidth="1"/>
    <col min="12836" max="12836" width="13" style="1" customWidth="1"/>
    <col min="12837" max="12839" width="0" style="1" hidden="1" customWidth="1"/>
    <col min="12840" max="12840" width="11.453125" style="1"/>
    <col min="12841" max="12841" width="12.453125" style="1" customWidth="1"/>
    <col min="12842" max="12843" width="10.7265625" style="1" customWidth="1"/>
    <col min="12844" max="12844" width="1.81640625" style="1" customWidth="1"/>
    <col min="12845" max="12845" width="2" style="1" customWidth="1"/>
    <col min="12846" max="12868" width="0" style="1" hidden="1" customWidth="1"/>
    <col min="12869" max="12869" width="13" style="1" customWidth="1"/>
    <col min="12870" max="12871" width="12.26953125" style="1" customWidth="1"/>
    <col min="12872" max="13056" width="11.453125" style="1"/>
    <col min="13057" max="13057" width="4.453125" style="1" customWidth="1"/>
    <col min="13058" max="13058" width="26.26953125" style="1" customWidth="1"/>
    <col min="13059" max="13059" width="11.26953125" style="1" customWidth="1"/>
    <col min="13060" max="13060" width="10.1796875" style="1" customWidth="1"/>
    <col min="13061" max="13061" width="10.54296875" style="1" customWidth="1"/>
    <col min="13062" max="13062" width="1.453125" style="1" customWidth="1"/>
    <col min="13063" max="13063" width="1.7265625" style="1" customWidth="1"/>
    <col min="13064" max="13068" width="0" style="1" hidden="1" customWidth="1"/>
    <col min="13069" max="13069" width="10.1796875" style="1" customWidth="1"/>
    <col min="13070" max="13073" width="0" style="1" hidden="1" customWidth="1"/>
    <col min="13074" max="13075" width="9.1796875" style="1" customWidth="1"/>
    <col min="13076" max="13076" width="1.453125" style="1" customWidth="1"/>
    <col min="13077" max="13077" width="1.7265625" style="1" customWidth="1"/>
    <col min="13078" max="13088" width="0" style="1" hidden="1" customWidth="1"/>
    <col min="13089" max="13089" width="11.1796875" style="1" customWidth="1"/>
    <col min="13090" max="13091" width="0" style="1" hidden="1" customWidth="1"/>
    <col min="13092" max="13092" width="13" style="1" customWidth="1"/>
    <col min="13093" max="13095" width="0" style="1" hidden="1" customWidth="1"/>
    <col min="13096" max="13096" width="11.453125" style="1"/>
    <col min="13097" max="13097" width="12.453125" style="1" customWidth="1"/>
    <col min="13098" max="13099" width="10.7265625" style="1" customWidth="1"/>
    <col min="13100" max="13100" width="1.81640625" style="1" customWidth="1"/>
    <col min="13101" max="13101" width="2" style="1" customWidth="1"/>
    <col min="13102" max="13124" width="0" style="1" hidden="1" customWidth="1"/>
    <col min="13125" max="13125" width="13" style="1" customWidth="1"/>
    <col min="13126" max="13127" width="12.26953125" style="1" customWidth="1"/>
    <col min="13128" max="13312" width="11.453125" style="1"/>
    <col min="13313" max="13313" width="4.453125" style="1" customWidth="1"/>
    <col min="13314" max="13314" width="26.26953125" style="1" customWidth="1"/>
    <col min="13315" max="13315" width="11.26953125" style="1" customWidth="1"/>
    <col min="13316" max="13316" width="10.1796875" style="1" customWidth="1"/>
    <col min="13317" max="13317" width="10.54296875" style="1" customWidth="1"/>
    <col min="13318" max="13318" width="1.453125" style="1" customWidth="1"/>
    <col min="13319" max="13319" width="1.7265625" style="1" customWidth="1"/>
    <col min="13320" max="13324" width="0" style="1" hidden="1" customWidth="1"/>
    <col min="13325" max="13325" width="10.1796875" style="1" customWidth="1"/>
    <col min="13326" max="13329" width="0" style="1" hidden="1" customWidth="1"/>
    <col min="13330" max="13331" width="9.1796875" style="1" customWidth="1"/>
    <col min="13332" max="13332" width="1.453125" style="1" customWidth="1"/>
    <col min="13333" max="13333" width="1.7265625" style="1" customWidth="1"/>
    <col min="13334" max="13344" width="0" style="1" hidden="1" customWidth="1"/>
    <col min="13345" max="13345" width="11.1796875" style="1" customWidth="1"/>
    <col min="13346" max="13347" width="0" style="1" hidden="1" customWidth="1"/>
    <col min="13348" max="13348" width="13" style="1" customWidth="1"/>
    <col min="13349" max="13351" width="0" style="1" hidden="1" customWidth="1"/>
    <col min="13352" max="13352" width="11.453125" style="1"/>
    <col min="13353" max="13353" width="12.453125" style="1" customWidth="1"/>
    <col min="13354" max="13355" width="10.7265625" style="1" customWidth="1"/>
    <col min="13356" max="13356" width="1.81640625" style="1" customWidth="1"/>
    <col min="13357" max="13357" width="2" style="1" customWidth="1"/>
    <col min="13358" max="13380" width="0" style="1" hidden="1" customWidth="1"/>
    <col min="13381" max="13381" width="13" style="1" customWidth="1"/>
    <col min="13382" max="13383" width="12.26953125" style="1" customWidth="1"/>
    <col min="13384" max="13568" width="11.453125" style="1"/>
    <col min="13569" max="13569" width="4.453125" style="1" customWidth="1"/>
    <col min="13570" max="13570" width="26.26953125" style="1" customWidth="1"/>
    <col min="13571" max="13571" width="11.26953125" style="1" customWidth="1"/>
    <col min="13572" max="13572" width="10.1796875" style="1" customWidth="1"/>
    <col min="13573" max="13573" width="10.54296875" style="1" customWidth="1"/>
    <col min="13574" max="13574" width="1.453125" style="1" customWidth="1"/>
    <col min="13575" max="13575" width="1.7265625" style="1" customWidth="1"/>
    <col min="13576" max="13580" width="0" style="1" hidden="1" customWidth="1"/>
    <col min="13581" max="13581" width="10.1796875" style="1" customWidth="1"/>
    <col min="13582" max="13585" width="0" style="1" hidden="1" customWidth="1"/>
    <col min="13586" max="13587" width="9.1796875" style="1" customWidth="1"/>
    <col min="13588" max="13588" width="1.453125" style="1" customWidth="1"/>
    <col min="13589" max="13589" width="1.7265625" style="1" customWidth="1"/>
    <col min="13590" max="13600" width="0" style="1" hidden="1" customWidth="1"/>
    <col min="13601" max="13601" width="11.1796875" style="1" customWidth="1"/>
    <col min="13602" max="13603" width="0" style="1" hidden="1" customWidth="1"/>
    <col min="13604" max="13604" width="13" style="1" customWidth="1"/>
    <col min="13605" max="13607" width="0" style="1" hidden="1" customWidth="1"/>
    <col min="13608" max="13608" width="11.453125" style="1"/>
    <col min="13609" max="13609" width="12.453125" style="1" customWidth="1"/>
    <col min="13610" max="13611" width="10.7265625" style="1" customWidth="1"/>
    <col min="13612" max="13612" width="1.81640625" style="1" customWidth="1"/>
    <col min="13613" max="13613" width="2" style="1" customWidth="1"/>
    <col min="13614" max="13636" width="0" style="1" hidden="1" customWidth="1"/>
    <col min="13637" max="13637" width="13" style="1" customWidth="1"/>
    <col min="13638" max="13639" width="12.26953125" style="1" customWidth="1"/>
    <col min="13640" max="13824" width="11.453125" style="1"/>
    <col min="13825" max="13825" width="4.453125" style="1" customWidth="1"/>
    <col min="13826" max="13826" width="26.26953125" style="1" customWidth="1"/>
    <col min="13827" max="13827" width="11.26953125" style="1" customWidth="1"/>
    <col min="13828" max="13828" width="10.1796875" style="1" customWidth="1"/>
    <col min="13829" max="13829" width="10.54296875" style="1" customWidth="1"/>
    <col min="13830" max="13830" width="1.453125" style="1" customWidth="1"/>
    <col min="13831" max="13831" width="1.7265625" style="1" customWidth="1"/>
    <col min="13832" max="13836" width="0" style="1" hidden="1" customWidth="1"/>
    <col min="13837" max="13837" width="10.1796875" style="1" customWidth="1"/>
    <col min="13838" max="13841" width="0" style="1" hidden="1" customWidth="1"/>
    <col min="13842" max="13843" width="9.1796875" style="1" customWidth="1"/>
    <col min="13844" max="13844" width="1.453125" style="1" customWidth="1"/>
    <col min="13845" max="13845" width="1.7265625" style="1" customWidth="1"/>
    <col min="13846" max="13856" width="0" style="1" hidden="1" customWidth="1"/>
    <col min="13857" max="13857" width="11.1796875" style="1" customWidth="1"/>
    <col min="13858" max="13859" width="0" style="1" hidden="1" customWidth="1"/>
    <col min="13860" max="13860" width="13" style="1" customWidth="1"/>
    <col min="13861" max="13863" width="0" style="1" hidden="1" customWidth="1"/>
    <col min="13864" max="13864" width="11.453125" style="1"/>
    <col min="13865" max="13865" width="12.453125" style="1" customWidth="1"/>
    <col min="13866" max="13867" width="10.7265625" style="1" customWidth="1"/>
    <col min="13868" max="13868" width="1.81640625" style="1" customWidth="1"/>
    <col min="13869" max="13869" width="2" style="1" customWidth="1"/>
    <col min="13870" max="13892" width="0" style="1" hidden="1" customWidth="1"/>
    <col min="13893" max="13893" width="13" style="1" customWidth="1"/>
    <col min="13894" max="13895" width="12.26953125" style="1" customWidth="1"/>
    <col min="13896" max="14080" width="11.453125" style="1"/>
    <col min="14081" max="14081" width="4.453125" style="1" customWidth="1"/>
    <col min="14082" max="14082" width="26.26953125" style="1" customWidth="1"/>
    <col min="14083" max="14083" width="11.26953125" style="1" customWidth="1"/>
    <col min="14084" max="14084" width="10.1796875" style="1" customWidth="1"/>
    <col min="14085" max="14085" width="10.54296875" style="1" customWidth="1"/>
    <col min="14086" max="14086" width="1.453125" style="1" customWidth="1"/>
    <col min="14087" max="14087" width="1.7265625" style="1" customWidth="1"/>
    <col min="14088" max="14092" width="0" style="1" hidden="1" customWidth="1"/>
    <col min="14093" max="14093" width="10.1796875" style="1" customWidth="1"/>
    <col min="14094" max="14097" width="0" style="1" hidden="1" customWidth="1"/>
    <col min="14098" max="14099" width="9.1796875" style="1" customWidth="1"/>
    <col min="14100" max="14100" width="1.453125" style="1" customWidth="1"/>
    <col min="14101" max="14101" width="1.7265625" style="1" customWidth="1"/>
    <col min="14102" max="14112" width="0" style="1" hidden="1" customWidth="1"/>
    <col min="14113" max="14113" width="11.1796875" style="1" customWidth="1"/>
    <col min="14114" max="14115" width="0" style="1" hidden="1" customWidth="1"/>
    <col min="14116" max="14116" width="13" style="1" customWidth="1"/>
    <col min="14117" max="14119" width="0" style="1" hidden="1" customWidth="1"/>
    <col min="14120" max="14120" width="11.453125" style="1"/>
    <col min="14121" max="14121" width="12.453125" style="1" customWidth="1"/>
    <col min="14122" max="14123" width="10.7265625" style="1" customWidth="1"/>
    <col min="14124" max="14124" width="1.81640625" style="1" customWidth="1"/>
    <col min="14125" max="14125" width="2" style="1" customWidth="1"/>
    <col min="14126" max="14148" width="0" style="1" hidden="1" customWidth="1"/>
    <col min="14149" max="14149" width="13" style="1" customWidth="1"/>
    <col min="14150" max="14151" width="12.26953125" style="1" customWidth="1"/>
    <col min="14152" max="14336" width="11.453125" style="1"/>
    <col min="14337" max="14337" width="4.453125" style="1" customWidth="1"/>
    <col min="14338" max="14338" width="26.26953125" style="1" customWidth="1"/>
    <col min="14339" max="14339" width="11.26953125" style="1" customWidth="1"/>
    <col min="14340" max="14340" width="10.1796875" style="1" customWidth="1"/>
    <col min="14341" max="14341" width="10.54296875" style="1" customWidth="1"/>
    <col min="14342" max="14342" width="1.453125" style="1" customWidth="1"/>
    <col min="14343" max="14343" width="1.7265625" style="1" customWidth="1"/>
    <col min="14344" max="14348" width="0" style="1" hidden="1" customWidth="1"/>
    <col min="14349" max="14349" width="10.1796875" style="1" customWidth="1"/>
    <col min="14350" max="14353" width="0" style="1" hidden="1" customWidth="1"/>
    <col min="14354" max="14355" width="9.1796875" style="1" customWidth="1"/>
    <col min="14356" max="14356" width="1.453125" style="1" customWidth="1"/>
    <col min="14357" max="14357" width="1.7265625" style="1" customWidth="1"/>
    <col min="14358" max="14368" width="0" style="1" hidden="1" customWidth="1"/>
    <col min="14369" max="14369" width="11.1796875" style="1" customWidth="1"/>
    <col min="14370" max="14371" width="0" style="1" hidden="1" customWidth="1"/>
    <col min="14372" max="14372" width="13" style="1" customWidth="1"/>
    <col min="14373" max="14375" width="0" style="1" hidden="1" customWidth="1"/>
    <col min="14376" max="14376" width="11.453125" style="1"/>
    <col min="14377" max="14377" width="12.453125" style="1" customWidth="1"/>
    <col min="14378" max="14379" width="10.7265625" style="1" customWidth="1"/>
    <col min="14380" max="14380" width="1.81640625" style="1" customWidth="1"/>
    <col min="14381" max="14381" width="2" style="1" customWidth="1"/>
    <col min="14382" max="14404" width="0" style="1" hidden="1" customWidth="1"/>
    <col min="14405" max="14405" width="13" style="1" customWidth="1"/>
    <col min="14406" max="14407" width="12.26953125" style="1" customWidth="1"/>
    <col min="14408" max="14592" width="11.453125" style="1"/>
    <col min="14593" max="14593" width="4.453125" style="1" customWidth="1"/>
    <col min="14594" max="14594" width="26.26953125" style="1" customWidth="1"/>
    <col min="14595" max="14595" width="11.26953125" style="1" customWidth="1"/>
    <col min="14596" max="14596" width="10.1796875" style="1" customWidth="1"/>
    <col min="14597" max="14597" width="10.54296875" style="1" customWidth="1"/>
    <col min="14598" max="14598" width="1.453125" style="1" customWidth="1"/>
    <col min="14599" max="14599" width="1.7265625" style="1" customWidth="1"/>
    <col min="14600" max="14604" width="0" style="1" hidden="1" customWidth="1"/>
    <col min="14605" max="14605" width="10.1796875" style="1" customWidth="1"/>
    <col min="14606" max="14609" width="0" style="1" hidden="1" customWidth="1"/>
    <col min="14610" max="14611" width="9.1796875" style="1" customWidth="1"/>
    <col min="14612" max="14612" width="1.453125" style="1" customWidth="1"/>
    <col min="14613" max="14613" width="1.7265625" style="1" customWidth="1"/>
    <col min="14614" max="14624" width="0" style="1" hidden="1" customWidth="1"/>
    <col min="14625" max="14625" width="11.1796875" style="1" customWidth="1"/>
    <col min="14626" max="14627" width="0" style="1" hidden="1" customWidth="1"/>
    <col min="14628" max="14628" width="13" style="1" customWidth="1"/>
    <col min="14629" max="14631" width="0" style="1" hidden="1" customWidth="1"/>
    <col min="14632" max="14632" width="11.453125" style="1"/>
    <col min="14633" max="14633" width="12.453125" style="1" customWidth="1"/>
    <col min="14634" max="14635" width="10.7265625" style="1" customWidth="1"/>
    <col min="14636" max="14636" width="1.81640625" style="1" customWidth="1"/>
    <col min="14637" max="14637" width="2" style="1" customWidth="1"/>
    <col min="14638" max="14660" width="0" style="1" hidden="1" customWidth="1"/>
    <col min="14661" max="14661" width="13" style="1" customWidth="1"/>
    <col min="14662" max="14663" width="12.26953125" style="1" customWidth="1"/>
    <col min="14664" max="14848" width="11.453125" style="1"/>
    <col min="14849" max="14849" width="4.453125" style="1" customWidth="1"/>
    <col min="14850" max="14850" width="26.26953125" style="1" customWidth="1"/>
    <col min="14851" max="14851" width="11.26953125" style="1" customWidth="1"/>
    <col min="14852" max="14852" width="10.1796875" style="1" customWidth="1"/>
    <col min="14853" max="14853" width="10.54296875" style="1" customWidth="1"/>
    <col min="14854" max="14854" width="1.453125" style="1" customWidth="1"/>
    <col min="14855" max="14855" width="1.7265625" style="1" customWidth="1"/>
    <col min="14856" max="14860" width="0" style="1" hidden="1" customWidth="1"/>
    <col min="14861" max="14861" width="10.1796875" style="1" customWidth="1"/>
    <col min="14862" max="14865" width="0" style="1" hidden="1" customWidth="1"/>
    <col min="14866" max="14867" width="9.1796875" style="1" customWidth="1"/>
    <col min="14868" max="14868" width="1.453125" style="1" customWidth="1"/>
    <col min="14869" max="14869" width="1.7265625" style="1" customWidth="1"/>
    <col min="14870" max="14880" width="0" style="1" hidden="1" customWidth="1"/>
    <col min="14881" max="14881" width="11.1796875" style="1" customWidth="1"/>
    <col min="14882" max="14883" width="0" style="1" hidden="1" customWidth="1"/>
    <col min="14884" max="14884" width="13" style="1" customWidth="1"/>
    <col min="14885" max="14887" width="0" style="1" hidden="1" customWidth="1"/>
    <col min="14888" max="14888" width="11.453125" style="1"/>
    <col min="14889" max="14889" width="12.453125" style="1" customWidth="1"/>
    <col min="14890" max="14891" width="10.7265625" style="1" customWidth="1"/>
    <col min="14892" max="14892" width="1.81640625" style="1" customWidth="1"/>
    <col min="14893" max="14893" width="2" style="1" customWidth="1"/>
    <col min="14894" max="14916" width="0" style="1" hidden="1" customWidth="1"/>
    <col min="14917" max="14917" width="13" style="1" customWidth="1"/>
    <col min="14918" max="14919" width="12.26953125" style="1" customWidth="1"/>
    <col min="14920" max="15104" width="11.453125" style="1"/>
    <col min="15105" max="15105" width="4.453125" style="1" customWidth="1"/>
    <col min="15106" max="15106" width="26.26953125" style="1" customWidth="1"/>
    <col min="15107" max="15107" width="11.26953125" style="1" customWidth="1"/>
    <col min="15108" max="15108" width="10.1796875" style="1" customWidth="1"/>
    <col min="15109" max="15109" width="10.54296875" style="1" customWidth="1"/>
    <col min="15110" max="15110" width="1.453125" style="1" customWidth="1"/>
    <col min="15111" max="15111" width="1.7265625" style="1" customWidth="1"/>
    <col min="15112" max="15116" width="0" style="1" hidden="1" customWidth="1"/>
    <col min="15117" max="15117" width="10.1796875" style="1" customWidth="1"/>
    <col min="15118" max="15121" width="0" style="1" hidden="1" customWidth="1"/>
    <col min="15122" max="15123" width="9.1796875" style="1" customWidth="1"/>
    <col min="15124" max="15124" width="1.453125" style="1" customWidth="1"/>
    <col min="15125" max="15125" width="1.7265625" style="1" customWidth="1"/>
    <col min="15126" max="15136" width="0" style="1" hidden="1" customWidth="1"/>
    <col min="15137" max="15137" width="11.1796875" style="1" customWidth="1"/>
    <col min="15138" max="15139" width="0" style="1" hidden="1" customWidth="1"/>
    <col min="15140" max="15140" width="13" style="1" customWidth="1"/>
    <col min="15141" max="15143" width="0" style="1" hidden="1" customWidth="1"/>
    <col min="15144" max="15144" width="11.453125" style="1"/>
    <col min="15145" max="15145" width="12.453125" style="1" customWidth="1"/>
    <col min="15146" max="15147" width="10.7265625" style="1" customWidth="1"/>
    <col min="15148" max="15148" width="1.81640625" style="1" customWidth="1"/>
    <col min="15149" max="15149" width="2" style="1" customWidth="1"/>
    <col min="15150" max="15172" width="0" style="1" hidden="1" customWidth="1"/>
    <col min="15173" max="15173" width="13" style="1" customWidth="1"/>
    <col min="15174" max="15175" width="12.26953125" style="1" customWidth="1"/>
    <col min="15176" max="15360" width="11.453125" style="1"/>
    <col min="15361" max="15361" width="4.453125" style="1" customWidth="1"/>
    <col min="15362" max="15362" width="26.26953125" style="1" customWidth="1"/>
    <col min="15363" max="15363" width="11.26953125" style="1" customWidth="1"/>
    <col min="15364" max="15364" width="10.1796875" style="1" customWidth="1"/>
    <col min="15365" max="15365" width="10.54296875" style="1" customWidth="1"/>
    <col min="15366" max="15366" width="1.453125" style="1" customWidth="1"/>
    <col min="15367" max="15367" width="1.7265625" style="1" customWidth="1"/>
    <col min="15368" max="15372" width="0" style="1" hidden="1" customWidth="1"/>
    <col min="15373" max="15373" width="10.1796875" style="1" customWidth="1"/>
    <col min="15374" max="15377" width="0" style="1" hidden="1" customWidth="1"/>
    <col min="15378" max="15379" width="9.1796875" style="1" customWidth="1"/>
    <col min="15380" max="15380" width="1.453125" style="1" customWidth="1"/>
    <col min="15381" max="15381" width="1.7265625" style="1" customWidth="1"/>
    <col min="15382" max="15392" width="0" style="1" hidden="1" customWidth="1"/>
    <col min="15393" max="15393" width="11.1796875" style="1" customWidth="1"/>
    <col min="15394" max="15395" width="0" style="1" hidden="1" customWidth="1"/>
    <col min="15396" max="15396" width="13" style="1" customWidth="1"/>
    <col min="15397" max="15399" width="0" style="1" hidden="1" customWidth="1"/>
    <col min="15400" max="15400" width="11.453125" style="1"/>
    <col min="15401" max="15401" width="12.453125" style="1" customWidth="1"/>
    <col min="15402" max="15403" width="10.7265625" style="1" customWidth="1"/>
    <col min="15404" max="15404" width="1.81640625" style="1" customWidth="1"/>
    <col min="15405" max="15405" width="2" style="1" customWidth="1"/>
    <col min="15406" max="15428" width="0" style="1" hidden="1" customWidth="1"/>
    <col min="15429" max="15429" width="13" style="1" customWidth="1"/>
    <col min="15430" max="15431" width="12.26953125" style="1" customWidth="1"/>
    <col min="15432" max="15616" width="11.453125" style="1"/>
    <col min="15617" max="15617" width="4.453125" style="1" customWidth="1"/>
    <col min="15618" max="15618" width="26.26953125" style="1" customWidth="1"/>
    <col min="15619" max="15619" width="11.26953125" style="1" customWidth="1"/>
    <col min="15620" max="15620" width="10.1796875" style="1" customWidth="1"/>
    <col min="15621" max="15621" width="10.54296875" style="1" customWidth="1"/>
    <col min="15622" max="15622" width="1.453125" style="1" customWidth="1"/>
    <col min="15623" max="15623" width="1.7265625" style="1" customWidth="1"/>
    <col min="15624" max="15628" width="0" style="1" hidden="1" customWidth="1"/>
    <col min="15629" max="15629" width="10.1796875" style="1" customWidth="1"/>
    <col min="15630" max="15633" width="0" style="1" hidden="1" customWidth="1"/>
    <col min="15634" max="15635" width="9.1796875" style="1" customWidth="1"/>
    <col min="15636" max="15636" width="1.453125" style="1" customWidth="1"/>
    <col min="15637" max="15637" width="1.7265625" style="1" customWidth="1"/>
    <col min="15638" max="15648" width="0" style="1" hidden="1" customWidth="1"/>
    <col min="15649" max="15649" width="11.1796875" style="1" customWidth="1"/>
    <col min="15650" max="15651" width="0" style="1" hidden="1" customWidth="1"/>
    <col min="15652" max="15652" width="13" style="1" customWidth="1"/>
    <col min="15653" max="15655" width="0" style="1" hidden="1" customWidth="1"/>
    <col min="15656" max="15656" width="11.453125" style="1"/>
    <col min="15657" max="15657" width="12.453125" style="1" customWidth="1"/>
    <col min="15658" max="15659" width="10.7265625" style="1" customWidth="1"/>
    <col min="15660" max="15660" width="1.81640625" style="1" customWidth="1"/>
    <col min="15661" max="15661" width="2" style="1" customWidth="1"/>
    <col min="15662" max="15684" width="0" style="1" hidden="1" customWidth="1"/>
    <col min="15685" max="15685" width="13" style="1" customWidth="1"/>
    <col min="15686" max="15687" width="12.26953125" style="1" customWidth="1"/>
    <col min="15688" max="15872" width="11.453125" style="1"/>
    <col min="15873" max="15873" width="4.453125" style="1" customWidth="1"/>
    <col min="15874" max="15874" width="26.26953125" style="1" customWidth="1"/>
    <col min="15875" max="15875" width="11.26953125" style="1" customWidth="1"/>
    <col min="15876" max="15876" width="10.1796875" style="1" customWidth="1"/>
    <col min="15877" max="15877" width="10.54296875" style="1" customWidth="1"/>
    <col min="15878" max="15878" width="1.453125" style="1" customWidth="1"/>
    <col min="15879" max="15879" width="1.7265625" style="1" customWidth="1"/>
    <col min="15880" max="15884" width="0" style="1" hidden="1" customWidth="1"/>
    <col min="15885" max="15885" width="10.1796875" style="1" customWidth="1"/>
    <col min="15886" max="15889" width="0" style="1" hidden="1" customWidth="1"/>
    <col min="15890" max="15891" width="9.1796875" style="1" customWidth="1"/>
    <col min="15892" max="15892" width="1.453125" style="1" customWidth="1"/>
    <col min="15893" max="15893" width="1.7265625" style="1" customWidth="1"/>
    <col min="15894" max="15904" width="0" style="1" hidden="1" customWidth="1"/>
    <col min="15905" max="15905" width="11.1796875" style="1" customWidth="1"/>
    <col min="15906" max="15907" width="0" style="1" hidden="1" customWidth="1"/>
    <col min="15908" max="15908" width="13" style="1" customWidth="1"/>
    <col min="15909" max="15911" width="0" style="1" hidden="1" customWidth="1"/>
    <col min="15912" max="15912" width="11.453125" style="1"/>
    <col min="15913" max="15913" width="12.453125" style="1" customWidth="1"/>
    <col min="15914" max="15915" width="10.7265625" style="1" customWidth="1"/>
    <col min="15916" max="15916" width="1.81640625" style="1" customWidth="1"/>
    <col min="15917" max="15917" width="2" style="1" customWidth="1"/>
    <col min="15918" max="15940" width="0" style="1" hidden="1" customWidth="1"/>
    <col min="15941" max="15941" width="13" style="1" customWidth="1"/>
    <col min="15942" max="15943" width="12.26953125" style="1" customWidth="1"/>
    <col min="15944" max="16128" width="11.453125" style="1"/>
    <col min="16129" max="16129" width="4.453125" style="1" customWidth="1"/>
    <col min="16130" max="16130" width="26.26953125" style="1" customWidth="1"/>
    <col min="16131" max="16131" width="11.26953125" style="1" customWidth="1"/>
    <col min="16132" max="16132" width="10.1796875" style="1" customWidth="1"/>
    <col min="16133" max="16133" width="10.54296875" style="1" customWidth="1"/>
    <col min="16134" max="16134" width="1.453125" style="1" customWidth="1"/>
    <col min="16135" max="16135" width="1.7265625" style="1" customWidth="1"/>
    <col min="16136" max="16140" width="0" style="1" hidden="1" customWidth="1"/>
    <col min="16141" max="16141" width="10.1796875" style="1" customWidth="1"/>
    <col min="16142" max="16145" width="0" style="1" hidden="1" customWidth="1"/>
    <col min="16146" max="16147" width="9.1796875" style="1" customWidth="1"/>
    <col min="16148" max="16148" width="1.453125" style="1" customWidth="1"/>
    <col min="16149" max="16149" width="1.7265625" style="1" customWidth="1"/>
    <col min="16150" max="16160" width="0" style="1" hidden="1" customWidth="1"/>
    <col min="16161" max="16161" width="11.1796875" style="1" customWidth="1"/>
    <col min="16162" max="16163" width="0" style="1" hidden="1" customWidth="1"/>
    <col min="16164" max="16164" width="13" style="1" customWidth="1"/>
    <col min="16165" max="16167" width="0" style="1" hidden="1" customWidth="1"/>
    <col min="16168" max="16168" width="11.453125" style="1"/>
    <col min="16169" max="16169" width="12.453125" style="1" customWidth="1"/>
    <col min="16170" max="16171" width="10.7265625" style="1" customWidth="1"/>
    <col min="16172" max="16172" width="1.81640625" style="1" customWidth="1"/>
    <col min="16173" max="16173" width="2" style="1" customWidth="1"/>
    <col min="16174" max="16196" width="0" style="1" hidden="1" customWidth="1"/>
    <col min="16197" max="16197" width="13" style="1" customWidth="1"/>
    <col min="16198" max="16199" width="12.26953125" style="1" customWidth="1"/>
    <col min="16200" max="16384" width="11.453125" style="1"/>
  </cols>
  <sheetData>
    <row r="1" spans="1:86" x14ac:dyDescent="0.3">
      <c r="D1" s="2" t="s">
        <v>0</v>
      </c>
      <c r="E1" s="119">
        <v>0.95</v>
      </c>
      <c r="AB1" s="1"/>
    </row>
    <row r="2" spans="1:86" ht="15" x14ac:dyDescent="0.3">
      <c r="D2" s="3" t="s">
        <v>1</v>
      </c>
      <c r="E2" s="4">
        <f>-NORMSINV((1-E1)/2)</f>
        <v>1.9599639845400536</v>
      </c>
      <c r="AB2" s="1"/>
    </row>
    <row r="3" spans="1:86" x14ac:dyDescent="0.3">
      <c r="A3" s="5"/>
      <c r="B3" s="6"/>
      <c r="C3" s="7"/>
      <c r="D3" s="8"/>
      <c r="E3" s="8"/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9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</row>
    <row r="4" spans="1:86" ht="14.5" x14ac:dyDescent="0.35">
      <c r="A4" s="5"/>
      <c r="B4" s="10" t="s">
        <v>2</v>
      </c>
      <c r="C4" s="7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</row>
    <row r="5" spans="1:86" ht="16.5" customHeight="1" x14ac:dyDescent="0.3">
      <c r="G5" s="123" t="s">
        <v>3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5"/>
      <c r="T5" s="11"/>
      <c r="U5" s="123" t="s">
        <v>4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11"/>
      <c r="AS5" s="123" t="s">
        <v>5</v>
      </c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5"/>
    </row>
    <row r="6" spans="1:86" x14ac:dyDescent="0.3">
      <c r="A6" s="12"/>
      <c r="B6" s="13" t="s">
        <v>6</v>
      </c>
      <c r="C6" s="120" t="s">
        <v>7</v>
      </c>
      <c r="D6" s="121"/>
      <c r="E6" s="122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</row>
    <row r="7" spans="1:86" ht="60" x14ac:dyDescent="0.3">
      <c r="B7" s="16"/>
      <c r="C7" s="17" t="s">
        <v>8</v>
      </c>
      <c r="D7" s="18" t="s">
        <v>9</v>
      </c>
      <c r="E7" s="18" t="s">
        <v>10</v>
      </c>
      <c r="F7" s="19"/>
      <c r="H7" s="17" t="s">
        <v>11</v>
      </c>
      <c r="I7" s="17" t="s">
        <v>12</v>
      </c>
      <c r="J7" s="20" t="s">
        <v>13</v>
      </c>
      <c r="K7" s="20" t="s">
        <v>14</v>
      </c>
      <c r="L7" s="20" t="s">
        <v>15</v>
      </c>
      <c r="M7" s="21" t="s">
        <v>16</v>
      </c>
      <c r="N7" s="22" t="s">
        <v>17</v>
      </c>
      <c r="O7" s="22" t="s">
        <v>1</v>
      </c>
      <c r="P7" s="21" t="s">
        <v>18</v>
      </c>
      <c r="Q7" s="21" t="s">
        <v>19</v>
      </c>
      <c r="R7" s="21" t="s">
        <v>9</v>
      </c>
      <c r="S7" s="21" t="s">
        <v>10</v>
      </c>
      <c r="T7" s="23"/>
      <c r="U7" s="24"/>
      <c r="V7" s="25" t="s">
        <v>20</v>
      </c>
      <c r="W7" s="20" t="s">
        <v>21</v>
      </c>
      <c r="X7" s="3" t="s">
        <v>22</v>
      </c>
      <c r="Y7" s="3" t="s">
        <v>23</v>
      </c>
      <c r="Z7" s="3" t="s">
        <v>24</v>
      </c>
      <c r="AA7" s="20" t="s">
        <v>25</v>
      </c>
      <c r="AB7" s="20" t="s">
        <v>26</v>
      </c>
      <c r="AC7" s="26" t="s">
        <v>27</v>
      </c>
      <c r="AD7" s="26" t="s">
        <v>28</v>
      </c>
      <c r="AE7" s="3" t="s">
        <v>29</v>
      </c>
      <c r="AF7" s="20" t="s">
        <v>30</v>
      </c>
      <c r="AG7" s="20" t="s">
        <v>31</v>
      </c>
      <c r="AH7" s="20" t="s">
        <v>32</v>
      </c>
      <c r="AI7" s="3" t="s">
        <v>33</v>
      </c>
      <c r="AJ7" s="22" t="s">
        <v>34</v>
      </c>
      <c r="AK7" s="20" t="s">
        <v>35</v>
      </c>
      <c r="AL7" s="20" t="s">
        <v>36</v>
      </c>
      <c r="AM7" s="3" t="s">
        <v>1</v>
      </c>
      <c r="AN7" s="20" t="s">
        <v>37</v>
      </c>
      <c r="AO7" s="20" t="s">
        <v>38</v>
      </c>
      <c r="AP7" s="21" t="s">
        <v>9</v>
      </c>
      <c r="AQ7" s="21" t="s">
        <v>10</v>
      </c>
      <c r="AR7" s="23"/>
      <c r="AT7" s="27" t="s">
        <v>39</v>
      </c>
      <c r="AU7" s="27" t="s">
        <v>22</v>
      </c>
      <c r="AV7" s="28" t="s">
        <v>40</v>
      </c>
      <c r="AW7" s="26" t="s">
        <v>41</v>
      </c>
      <c r="AY7" s="3" t="s">
        <v>42</v>
      </c>
      <c r="AZ7" s="3" t="s">
        <v>43</v>
      </c>
      <c r="BA7" s="3" t="s">
        <v>44</v>
      </c>
      <c r="BB7" s="3" t="s">
        <v>45</v>
      </c>
      <c r="BC7" s="3" t="s">
        <v>46</v>
      </c>
      <c r="BD7" s="3" t="s">
        <v>47</v>
      </c>
      <c r="BE7" s="3" t="s">
        <v>48</v>
      </c>
      <c r="BF7" s="3" t="s">
        <v>49</v>
      </c>
      <c r="BG7" s="3" t="s">
        <v>50</v>
      </c>
      <c r="BH7" s="3" t="s">
        <v>51</v>
      </c>
      <c r="BI7" s="29" t="s">
        <v>52</v>
      </c>
      <c r="BJ7" s="29" t="s">
        <v>53</v>
      </c>
      <c r="BK7" s="29" t="s">
        <v>54</v>
      </c>
      <c r="BL7" s="29" t="s">
        <v>55</v>
      </c>
      <c r="BM7" s="29" t="s">
        <v>56</v>
      </c>
      <c r="BN7" s="30"/>
      <c r="BO7" s="20" t="s">
        <v>57</v>
      </c>
      <c r="BP7" s="20" t="s">
        <v>58</v>
      </c>
      <c r="BQ7" s="21" t="s">
        <v>59</v>
      </c>
      <c r="BR7" s="21" t="s">
        <v>60</v>
      </c>
      <c r="BS7" s="21" t="s">
        <v>61</v>
      </c>
    </row>
    <row r="8" spans="1:86" x14ac:dyDescent="0.3">
      <c r="B8" s="31" t="s">
        <v>62</v>
      </c>
      <c r="C8" s="32"/>
      <c r="D8" s="32"/>
      <c r="E8" s="32"/>
      <c r="F8" s="33"/>
      <c r="H8" s="34" t="e">
        <f>N8^2</f>
        <v>#NUM!</v>
      </c>
      <c r="I8" s="35" t="e">
        <f>1/H8</f>
        <v>#NUM!</v>
      </c>
      <c r="J8" s="36" t="e">
        <f>LN(M8)</f>
        <v>#NUM!</v>
      </c>
      <c r="K8" s="36" t="e">
        <f>I8*J8</f>
        <v>#NUM!</v>
      </c>
      <c r="L8" s="36" t="e">
        <f>LN(M8)</f>
        <v>#NUM!</v>
      </c>
      <c r="M8" s="37">
        <f>C8</f>
        <v>0</v>
      </c>
      <c r="N8" s="38" t="e">
        <f>(Q8-P8)/(2*O8)</f>
        <v>#NUM!</v>
      </c>
      <c r="O8" s="39">
        <f>$E$2</f>
        <v>1.9599639845400536</v>
      </c>
      <c r="P8" s="40" t="e">
        <f t="shared" ref="P8:Q23" si="0">LN(R8)</f>
        <v>#NUM!</v>
      </c>
      <c r="Q8" s="40" t="e">
        <f t="shared" si="0"/>
        <v>#NUM!</v>
      </c>
      <c r="R8" s="41">
        <f>D8</f>
        <v>0</v>
      </c>
      <c r="S8" s="41">
        <f>E8</f>
        <v>0</v>
      </c>
      <c r="T8" s="42"/>
      <c r="V8" s="43" t="e">
        <f>(J8-L26)^2</f>
        <v>#NUM!</v>
      </c>
      <c r="W8" s="44" t="e">
        <f>I8*V8</f>
        <v>#NUM!</v>
      </c>
      <c r="X8" s="2">
        <v>1</v>
      </c>
      <c r="Y8" s="30"/>
      <c r="Z8" s="30"/>
      <c r="AA8" s="35" t="e">
        <f>I8^2</f>
        <v>#NUM!</v>
      </c>
      <c r="AB8" s="45"/>
      <c r="AC8" s="46" t="e">
        <f>AC26</f>
        <v>#NUM!</v>
      </c>
      <c r="AD8" s="46" t="e">
        <f>AD26</f>
        <v>#NUM!</v>
      </c>
      <c r="AE8" s="44" t="e">
        <f>1/I8</f>
        <v>#NUM!</v>
      </c>
      <c r="AF8" s="47" t="e">
        <f>1/(AD8+AE8)</f>
        <v>#NUM!</v>
      </c>
      <c r="AG8" s="48" t="e">
        <f>AF8/AF26</f>
        <v>#NUM!</v>
      </c>
      <c r="AH8" s="49" t="e">
        <f>AF8*J8</f>
        <v>#NUM!</v>
      </c>
      <c r="AI8" s="49" t="e">
        <f>AH8/AF8</f>
        <v>#NUM!</v>
      </c>
      <c r="AJ8" s="50" t="e">
        <f>EXP(AI8)</f>
        <v>#NUM!</v>
      </c>
      <c r="AK8" s="51" t="e">
        <f>1/AF8</f>
        <v>#NUM!</v>
      </c>
      <c r="AL8" s="50" t="e">
        <f>SQRT(AK8)</f>
        <v>#NUM!</v>
      </c>
      <c r="AM8" s="39">
        <f>$E$2</f>
        <v>1.9599639845400536</v>
      </c>
      <c r="AN8" s="40" t="e">
        <f>AI8-(AM8*AL8)</f>
        <v>#NUM!</v>
      </c>
      <c r="AO8" s="40" t="e">
        <f>AI8+(1.96*AL8)</f>
        <v>#NUM!</v>
      </c>
      <c r="AP8" s="52" t="e">
        <f t="shared" ref="AP8:AQ23" si="1">EXP(AN8)</f>
        <v>#NUM!</v>
      </c>
      <c r="AQ8" s="52" t="e">
        <f t="shared" si="1"/>
        <v>#NUM!</v>
      </c>
      <c r="AR8" s="19"/>
      <c r="AT8" s="53"/>
      <c r="AU8" s="53">
        <v>1</v>
      </c>
      <c r="AV8" s="54"/>
      <c r="AW8" s="54"/>
      <c r="AY8" s="30"/>
      <c r="AZ8" s="30"/>
      <c r="BA8" s="2"/>
      <c r="BB8" s="2"/>
      <c r="BC8" s="2"/>
      <c r="BD8" s="2"/>
      <c r="BE8" s="2"/>
      <c r="BF8" s="2"/>
      <c r="BG8" s="2"/>
      <c r="BH8" s="2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86" x14ac:dyDescent="0.3">
      <c r="B9" s="31" t="s">
        <v>63</v>
      </c>
      <c r="C9" s="32"/>
      <c r="D9" s="32"/>
      <c r="E9" s="32"/>
      <c r="F9" s="33"/>
      <c r="H9" s="34" t="e">
        <f t="shared" ref="H9:H25" si="2">N9^2</f>
        <v>#NUM!</v>
      </c>
      <c r="I9" s="35" t="e">
        <f>1/H9</f>
        <v>#NUM!</v>
      </c>
      <c r="J9" s="36" t="e">
        <f t="shared" ref="J9:J25" si="3">LN(M9)</f>
        <v>#NUM!</v>
      </c>
      <c r="K9" s="36" t="e">
        <f>I9*J9</f>
        <v>#NUM!</v>
      </c>
      <c r="L9" s="36" t="e">
        <f t="shared" ref="L9:L25" si="4">LN(M9)</f>
        <v>#NUM!</v>
      </c>
      <c r="M9" s="37">
        <f t="shared" ref="M9:M25" si="5">C9</f>
        <v>0</v>
      </c>
      <c r="N9" s="38" t="e">
        <f t="shared" ref="N9:N25" si="6">(Q9-P9)/(2*O9)</f>
        <v>#NUM!</v>
      </c>
      <c r="O9" s="39">
        <f>$E$2</f>
        <v>1.9599639845400536</v>
      </c>
      <c r="P9" s="40" t="e">
        <f t="shared" si="0"/>
        <v>#NUM!</v>
      </c>
      <c r="Q9" s="40" t="e">
        <f t="shared" si="0"/>
        <v>#NUM!</v>
      </c>
      <c r="R9" s="41">
        <f t="shared" ref="R9:S25" si="7">D9</f>
        <v>0</v>
      </c>
      <c r="S9" s="41">
        <f t="shared" si="7"/>
        <v>0</v>
      </c>
      <c r="T9" s="42"/>
      <c r="V9" s="43" t="e">
        <f>(J9-L26)^2</f>
        <v>#NUM!</v>
      </c>
      <c r="W9" s="44" t="e">
        <f>I9*V9</f>
        <v>#NUM!</v>
      </c>
      <c r="X9" s="2">
        <v>1</v>
      </c>
      <c r="Y9" s="30"/>
      <c r="Z9" s="30"/>
      <c r="AA9" s="35" t="e">
        <f>I9^2</f>
        <v>#NUM!</v>
      </c>
      <c r="AB9" s="45"/>
      <c r="AC9" s="46" t="e">
        <f>AC26</f>
        <v>#NUM!</v>
      </c>
      <c r="AD9" s="46" t="e">
        <f>AD26</f>
        <v>#NUM!</v>
      </c>
      <c r="AE9" s="44" t="e">
        <f>1/I9</f>
        <v>#NUM!</v>
      </c>
      <c r="AF9" s="47" t="e">
        <f>1/(AD9+AE9)</f>
        <v>#NUM!</v>
      </c>
      <c r="AG9" s="48" t="e">
        <f>AF9/AF26</f>
        <v>#NUM!</v>
      </c>
      <c r="AH9" s="49" t="e">
        <f>AF9*J9</f>
        <v>#NUM!</v>
      </c>
      <c r="AI9" s="49" t="e">
        <f>AH9/AF9</f>
        <v>#NUM!</v>
      </c>
      <c r="AJ9" s="50" t="e">
        <f>EXP(AI9)</f>
        <v>#NUM!</v>
      </c>
      <c r="AK9" s="51" t="e">
        <f>1/AF9</f>
        <v>#NUM!</v>
      </c>
      <c r="AL9" s="50" t="e">
        <f>SQRT(AK9)</f>
        <v>#NUM!</v>
      </c>
      <c r="AM9" s="39">
        <f>$E$2</f>
        <v>1.9599639845400536</v>
      </c>
      <c r="AN9" s="40" t="e">
        <f>AI9-(AM9*AL9)</f>
        <v>#NUM!</v>
      </c>
      <c r="AO9" s="40" t="e">
        <f>AI9+(1.96*AL9)</f>
        <v>#NUM!</v>
      </c>
      <c r="AP9" s="52" t="e">
        <f t="shared" si="1"/>
        <v>#NUM!</v>
      </c>
      <c r="AQ9" s="52" t="e">
        <f t="shared" si="1"/>
        <v>#NUM!</v>
      </c>
      <c r="AR9" s="19"/>
      <c r="AT9" s="53"/>
      <c r="AU9" s="53">
        <v>1</v>
      </c>
      <c r="AV9" s="54"/>
      <c r="AW9" s="54"/>
      <c r="AY9" s="30"/>
      <c r="AZ9" s="30"/>
      <c r="BA9" s="2"/>
      <c r="BB9" s="2"/>
      <c r="BC9" s="2"/>
      <c r="BD9" s="2"/>
      <c r="BE9" s="2"/>
      <c r="BF9" s="2"/>
      <c r="BG9" s="2"/>
      <c r="BH9" s="2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86" x14ac:dyDescent="0.3">
      <c r="B10" s="31" t="s">
        <v>64</v>
      </c>
      <c r="C10" s="32"/>
      <c r="D10" s="32"/>
      <c r="E10" s="32"/>
      <c r="F10" s="33"/>
      <c r="H10" s="34" t="e">
        <f t="shared" si="2"/>
        <v>#NUM!</v>
      </c>
      <c r="I10" s="35" t="e">
        <f>1/H10</f>
        <v>#NUM!</v>
      </c>
      <c r="J10" s="36" t="e">
        <f t="shared" si="3"/>
        <v>#NUM!</v>
      </c>
      <c r="K10" s="36" t="e">
        <f>I10*J10</f>
        <v>#NUM!</v>
      </c>
      <c r="L10" s="36" t="e">
        <f t="shared" si="4"/>
        <v>#NUM!</v>
      </c>
      <c r="M10" s="37">
        <f t="shared" si="5"/>
        <v>0</v>
      </c>
      <c r="N10" s="38" t="e">
        <f t="shared" si="6"/>
        <v>#NUM!</v>
      </c>
      <c r="O10" s="39">
        <f>$E$2</f>
        <v>1.9599639845400536</v>
      </c>
      <c r="P10" s="40" t="e">
        <f t="shared" si="0"/>
        <v>#NUM!</v>
      </c>
      <c r="Q10" s="40" t="e">
        <f t="shared" si="0"/>
        <v>#NUM!</v>
      </c>
      <c r="R10" s="41">
        <f t="shared" si="7"/>
        <v>0</v>
      </c>
      <c r="S10" s="41">
        <f t="shared" si="7"/>
        <v>0</v>
      </c>
      <c r="T10" s="42"/>
      <c r="V10" s="43" t="e">
        <f>(J10-L26)^2</f>
        <v>#NUM!</v>
      </c>
      <c r="W10" s="44" t="e">
        <f>I10*V10</f>
        <v>#NUM!</v>
      </c>
      <c r="X10" s="2">
        <v>1</v>
      </c>
      <c r="Y10" s="30"/>
      <c r="Z10" s="30"/>
      <c r="AA10" s="35" t="e">
        <f>I10^2</f>
        <v>#NUM!</v>
      </c>
      <c r="AB10" s="45"/>
      <c r="AC10" s="46" t="e">
        <f>AC26</f>
        <v>#NUM!</v>
      </c>
      <c r="AD10" s="46" t="e">
        <f>AD26</f>
        <v>#NUM!</v>
      </c>
      <c r="AE10" s="44" t="e">
        <f>1/I10</f>
        <v>#NUM!</v>
      </c>
      <c r="AF10" s="47" t="e">
        <f>1/(AD10+AE10)</f>
        <v>#NUM!</v>
      </c>
      <c r="AG10" s="48" t="e">
        <f>AF10/AF26</f>
        <v>#NUM!</v>
      </c>
      <c r="AH10" s="49" t="e">
        <f>AF10*J10</f>
        <v>#NUM!</v>
      </c>
      <c r="AI10" s="49" t="e">
        <f>AH10/AF10</f>
        <v>#NUM!</v>
      </c>
      <c r="AJ10" s="50" t="e">
        <f>EXP(AI10)</f>
        <v>#NUM!</v>
      </c>
      <c r="AK10" s="51" t="e">
        <f>1/AF10</f>
        <v>#NUM!</v>
      </c>
      <c r="AL10" s="50" t="e">
        <f>SQRT(AK10)</f>
        <v>#NUM!</v>
      </c>
      <c r="AM10" s="39">
        <f>$E$2</f>
        <v>1.9599639845400536</v>
      </c>
      <c r="AN10" s="40" t="e">
        <f>AI10-(AM10*AL10)</f>
        <v>#NUM!</v>
      </c>
      <c r="AO10" s="40" t="e">
        <f>AI10+(1.96*AL10)</f>
        <v>#NUM!</v>
      </c>
      <c r="AP10" s="52" t="e">
        <f t="shared" si="1"/>
        <v>#NUM!</v>
      </c>
      <c r="AQ10" s="52" t="e">
        <f t="shared" si="1"/>
        <v>#NUM!</v>
      </c>
      <c r="AR10" s="19"/>
      <c r="AT10" s="53"/>
      <c r="AU10" s="53">
        <v>1</v>
      </c>
      <c r="AV10" s="54"/>
      <c r="AW10" s="54"/>
      <c r="AY10" s="30"/>
      <c r="AZ10" s="30"/>
      <c r="BA10" s="2"/>
      <c r="BB10" s="2"/>
      <c r="BC10" s="2"/>
      <c r="BD10" s="2"/>
      <c r="BE10" s="2"/>
      <c r="BF10" s="2"/>
      <c r="BG10" s="2"/>
      <c r="BH10" s="2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86" x14ac:dyDescent="0.3">
      <c r="A11" s="5"/>
      <c r="B11" s="31" t="s">
        <v>65</v>
      </c>
      <c r="C11" s="32"/>
      <c r="D11" s="32"/>
      <c r="E11" s="32"/>
      <c r="F11" s="33"/>
      <c r="H11" s="34" t="e">
        <f t="shared" si="2"/>
        <v>#NUM!</v>
      </c>
      <c r="I11" s="35" t="e">
        <f t="shared" ref="I11:I25" si="8">1/H11</f>
        <v>#NUM!</v>
      </c>
      <c r="J11" s="36" t="e">
        <f t="shared" si="3"/>
        <v>#NUM!</v>
      </c>
      <c r="K11" s="36" t="e">
        <f t="shared" ref="K11:K25" si="9">I11*J11</f>
        <v>#NUM!</v>
      </c>
      <c r="L11" s="36" t="e">
        <f t="shared" si="4"/>
        <v>#NUM!</v>
      </c>
      <c r="M11" s="37">
        <f t="shared" si="5"/>
        <v>0</v>
      </c>
      <c r="N11" s="38" t="e">
        <f t="shared" si="6"/>
        <v>#NUM!</v>
      </c>
      <c r="O11" s="39">
        <f t="shared" ref="O11:O26" si="10">$E$2</f>
        <v>1.9599639845400536</v>
      </c>
      <c r="P11" s="40" t="e">
        <f t="shared" si="0"/>
        <v>#NUM!</v>
      </c>
      <c r="Q11" s="40" t="e">
        <f t="shared" si="0"/>
        <v>#NUM!</v>
      </c>
      <c r="R11" s="41">
        <f t="shared" si="7"/>
        <v>0</v>
      </c>
      <c r="S11" s="41">
        <f t="shared" si="7"/>
        <v>0</v>
      </c>
      <c r="T11" s="42"/>
      <c r="V11" s="43" t="e">
        <f>(J11-L26)^2</f>
        <v>#NUM!</v>
      </c>
      <c r="W11" s="44" t="e">
        <f t="shared" ref="W11:W25" si="11">I11*V11</f>
        <v>#NUM!</v>
      </c>
      <c r="X11" s="2">
        <v>1</v>
      </c>
      <c r="Y11" s="30"/>
      <c r="Z11" s="30"/>
      <c r="AA11" s="35" t="e">
        <f t="shared" ref="AA11:AA25" si="12">I11^2</f>
        <v>#NUM!</v>
      </c>
      <c r="AB11" s="45"/>
      <c r="AC11" s="46" t="e">
        <f>AC26</f>
        <v>#NUM!</v>
      </c>
      <c r="AD11" s="46" t="e">
        <f>AD26</f>
        <v>#NUM!</v>
      </c>
      <c r="AE11" s="44" t="e">
        <f t="shared" ref="AE11:AE25" si="13">1/I11</f>
        <v>#NUM!</v>
      </c>
      <c r="AF11" s="47" t="e">
        <f t="shared" ref="AF11:AF25" si="14">1/(AD11+AE11)</f>
        <v>#NUM!</v>
      </c>
      <c r="AG11" s="48" t="e">
        <f>AF11/AF26</f>
        <v>#NUM!</v>
      </c>
      <c r="AH11" s="49" t="e">
        <f t="shared" ref="AH11:AH25" si="15">AF11*J11</f>
        <v>#NUM!</v>
      </c>
      <c r="AI11" s="49" t="e">
        <f t="shared" ref="AI11:AI25" si="16">AH11/AF11</f>
        <v>#NUM!</v>
      </c>
      <c r="AJ11" s="50" t="e">
        <f t="shared" ref="AJ11:AJ25" si="17">EXP(AI11)</f>
        <v>#NUM!</v>
      </c>
      <c r="AK11" s="51" t="e">
        <f t="shared" ref="AK11:AK25" si="18">1/AF11</f>
        <v>#NUM!</v>
      </c>
      <c r="AL11" s="50" t="e">
        <f t="shared" ref="AL11:AL25" si="19">SQRT(AK11)</f>
        <v>#NUM!</v>
      </c>
      <c r="AM11" s="39">
        <f t="shared" ref="AM11:AM26" si="20">$E$2</f>
        <v>1.9599639845400536</v>
      </c>
      <c r="AN11" s="40" t="e">
        <f t="shared" ref="AN11:AN25" si="21">AI11-(AM11*AL11)</f>
        <v>#NUM!</v>
      </c>
      <c r="AO11" s="40" t="e">
        <f t="shared" ref="AO11:AO26" si="22">AI11+(AM11*AL11)</f>
        <v>#NUM!</v>
      </c>
      <c r="AP11" s="52" t="e">
        <f t="shared" si="1"/>
        <v>#NUM!</v>
      </c>
      <c r="AQ11" s="52" t="e">
        <f t="shared" si="1"/>
        <v>#NUM!</v>
      </c>
      <c r="AR11" s="19"/>
      <c r="AT11" s="53"/>
      <c r="AU11" s="53">
        <v>1</v>
      </c>
      <c r="AV11" s="54"/>
      <c r="AW11" s="54"/>
      <c r="AY11" s="30"/>
      <c r="AZ11" s="30"/>
      <c r="BA11" s="2"/>
      <c r="BB11" s="2"/>
      <c r="BC11" s="2"/>
      <c r="BD11" s="2"/>
      <c r="BE11" s="2"/>
      <c r="BF11" s="2"/>
      <c r="BG11" s="2"/>
      <c r="BH11" s="2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86" x14ac:dyDescent="0.3">
      <c r="A12" s="5"/>
      <c r="B12" s="31" t="s">
        <v>66</v>
      </c>
      <c r="C12" s="32"/>
      <c r="D12" s="32"/>
      <c r="E12" s="32"/>
      <c r="F12" s="33"/>
      <c r="H12" s="34" t="e">
        <f t="shared" si="2"/>
        <v>#NUM!</v>
      </c>
      <c r="I12" s="35" t="e">
        <f t="shared" si="8"/>
        <v>#NUM!</v>
      </c>
      <c r="J12" s="36" t="e">
        <f t="shared" si="3"/>
        <v>#NUM!</v>
      </c>
      <c r="K12" s="36" t="e">
        <f t="shared" si="9"/>
        <v>#NUM!</v>
      </c>
      <c r="L12" s="36" t="e">
        <f t="shared" si="4"/>
        <v>#NUM!</v>
      </c>
      <c r="M12" s="37">
        <f t="shared" si="5"/>
        <v>0</v>
      </c>
      <c r="N12" s="38" t="e">
        <f t="shared" si="6"/>
        <v>#NUM!</v>
      </c>
      <c r="O12" s="39">
        <f t="shared" si="10"/>
        <v>1.9599639845400536</v>
      </c>
      <c r="P12" s="40" t="e">
        <f t="shared" si="0"/>
        <v>#NUM!</v>
      </c>
      <c r="Q12" s="40" t="e">
        <f t="shared" si="0"/>
        <v>#NUM!</v>
      </c>
      <c r="R12" s="41">
        <f t="shared" si="7"/>
        <v>0</v>
      </c>
      <c r="S12" s="41">
        <f t="shared" si="7"/>
        <v>0</v>
      </c>
      <c r="T12" s="42"/>
      <c r="V12" s="43" t="e">
        <f>(J12-L26)^2</f>
        <v>#NUM!</v>
      </c>
      <c r="W12" s="44" t="e">
        <f t="shared" si="11"/>
        <v>#NUM!</v>
      </c>
      <c r="X12" s="2">
        <v>1</v>
      </c>
      <c r="Y12" s="30"/>
      <c r="Z12" s="30"/>
      <c r="AA12" s="35" t="e">
        <f t="shared" si="12"/>
        <v>#NUM!</v>
      </c>
      <c r="AB12" s="45"/>
      <c r="AC12" s="46" t="e">
        <f>AC26</f>
        <v>#NUM!</v>
      </c>
      <c r="AD12" s="46" t="e">
        <f>AD26</f>
        <v>#NUM!</v>
      </c>
      <c r="AE12" s="44" t="e">
        <f t="shared" si="13"/>
        <v>#NUM!</v>
      </c>
      <c r="AF12" s="47" t="e">
        <f t="shared" si="14"/>
        <v>#NUM!</v>
      </c>
      <c r="AG12" s="48" t="e">
        <f>AF12/AF26</f>
        <v>#NUM!</v>
      </c>
      <c r="AH12" s="49" t="e">
        <f t="shared" si="15"/>
        <v>#NUM!</v>
      </c>
      <c r="AI12" s="49" t="e">
        <f t="shared" si="16"/>
        <v>#NUM!</v>
      </c>
      <c r="AJ12" s="50" t="e">
        <f t="shared" si="17"/>
        <v>#NUM!</v>
      </c>
      <c r="AK12" s="51" t="e">
        <f t="shared" si="18"/>
        <v>#NUM!</v>
      </c>
      <c r="AL12" s="50" t="e">
        <f t="shared" si="19"/>
        <v>#NUM!</v>
      </c>
      <c r="AM12" s="39">
        <f t="shared" si="20"/>
        <v>1.9599639845400536</v>
      </c>
      <c r="AN12" s="40" t="e">
        <f t="shared" si="21"/>
        <v>#NUM!</v>
      </c>
      <c r="AO12" s="40" t="e">
        <f t="shared" si="22"/>
        <v>#NUM!</v>
      </c>
      <c r="AP12" s="52" t="e">
        <f t="shared" si="1"/>
        <v>#NUM!</v>
      </c>
      <c r="AQ12" s="52" t="e">
        <f t="shared" si="1"/>
        <v>#NUM!</v>
      </c>
      <c r="AR12" s="19"/>
      <c r="AT12" s="53"/>
      <c r="AU12" s="53">
        <v>1</v>
      </c>
      <c r="AV12" s="54"/>
      <c r="AW12" s="54"/>
      <c r="AY12" s="30"/>
      <c r="AZ12" s="30"/>
      <c r="BA12" s="2"/>
      <c r="BB12" s="2"/>
      <c r="BC12" s="2"/>
      <c r="BD12" s="2"/>
      <c r="BE12" s="2"/>
      <c r="BF12" s="2"/>
      <c r="BG12" s="2"/>
      <c r="BH12" s="2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86" x14ac:dyDescent="0.3">
      <c r="A13" s="5"/>
      <c r="B13" s="31" t="s">
        <v>67</v>
      </c>
      <c r="C13" s="32"/>
      <c r="D13" s="32"/>
      <c r="E13" s="32"/>
      <c r="F13" s="33"/>
      <c r="H13" s="34" t="e">
        <f t="shared" si="2"/>
        <v>#NUM!</v>
      </c>
      <c r="I13" s="35" t="e">
        <f t="shared" si="8"/>
        <v>#NUM!</v>
      </c>
      <c r="J13" s="36" t="e">
        <f t="shared" si="3"/>
        <v>#NUM!</v>
      </c>
      <c r="K13" s="36" t="e">
        <f t="shared" si="9"/>
        <v>#NUM!</v>
      </c>
      <c r="L13" s="36" t="e">
        <f t="shared" si="4"/>
        <v>#NUM!</v>
      </c>
      <c r="M13" s="37">
        <f t="shared" si="5"/>
        <v>0</v>
      </c>
      <c r="N13" s="38" t="e">
        <f t="shared" si="6"/>
        <v>#NUM!</v>
      </c>
      <c r="O13" s="39">
        <f t="shared" si="10"/>
        <v>1.9599639845400536</v>
      </c>
      <c r="P13" s="40" t="e">
        <f t="shared" si="0"/>
        <v>#NUM!</v>
      </c>
      <c r="Q13" s="40" t="e">
        <f t="shared" si="0"/>
        <v>#NUM!</v>
      </c>
      <c r="R13" s="41">
        <f t="shared" si="7"/>
        <v>0</v>
      </c>
      <c r="S13" s="41">
        <f t="shared" si="7"/>
        <v>0</v>
      </c>
      <c r="T13" s="42"/>
      <c r="V13" s="43" t="e">
        <f>(J13-L26)^2</f>
        <v>#NUM!</v>
      </c>
      <c r="W13" s="44" t="e">
        <f t="shared" si="11"/>
        <v>#NUM!</v>
      </c>
      <c r="X13" s="2">
        <v>1</v>
      </c>
      <c r="Y13" s="30"/>
      <c r="Z13" s="30"/>
      <c r="AA13" s="35" t="e">
        <f t="shared" si="12"/>
        <v>#NUM!</v>
      </c>
      <c r="AB13" s="45"/>
      <c r="AC13" s="46" t="e">
        <f>AC26</f>
        <v>#NUM!</v>
      </c>
      <c r="AD13" s="46" t="e">
        <f>AD26</f>
        <v>#NUM!</v>
      </c>
      <c r="AE13" s="44" t="e">
        <f t="shared" si="13"/>
        <v>#NUM!</v>
      </c>
      <c r="AF13" s="47" t="e">
        <f t="shared" si="14"/>
        <v>#NUM!</v>
      </c>
      <c r="AG13" s="48" t="e">
        <f>AF13/AF26</f>
        <v>#NUM!</v>
      </c>
      <c r="AH13" s="49" t="e">
        <f t="shared" si="15"/>
        <v>#NUM!</v>
      </c>
      <c r="AI13" s="49" t="e">
        <f t="shared" si="16"/>
        <v>#NUM!</v>
      </c>
      <c r="AJ13" s="50" t="e">
        <f t="shared" si="17"/>
        <v>#NUM!</v>
      </c>
      <c r="AK13" s="51" t="e">
        <f t="shared" si="18"/>
        <v>#NUM!</v>
      </c>
      <c r="AL13" s="50" t="e">
        <f t="shared" si="19"/>
        <v>#NUM!</v>
      </c>
      <c r="AM13" s="39">
        <f t="shared" si="20"/>
        <v>1.9599639845400536</v>
      </c>
      <c r="AN13" s="40" t="e">
        <f t="shared" si="21"/>
        <v>#NUM!</v>
      </c>
      <c r="AO13" s="40" t="e">
        <f t="shared" si="22"/>
        <v>#NUM!</v>
      </c>
      <c r="AP13" s="52" t="e">
        <f t="shared" si="1"/>
        <v>#NUM!</v>
      </c>
      <c r="AQ13" s="52" t="e">
        <f t="shared" si="1"/>
        <v>#NUM!</v>
      </c>
      <c r="AR13" s="19"/>
      <c r="AT13" s="53"/>
      <c r="AU13" s="53">
        <v>1</v>
      </c>
      <c r="AV13" s="54"/>
      <c r="AW13" s="54"/>
      <c r="AY13" s="30"/>
      <c r="AZ13" s="30"/>
      <c r="BA13" s="2"/>
      <c r="BB13" s="2"/>
      <c r="BC13" s="2"/>
      <c r="BD13" s="2"/>
      <c r="BE13" s="2"/>
      <c r="BF13" s="2"/>
      <c r="BG13" s="2"/>
      <c r="BH13" s="2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86" x14ac:dyDescent="0.3">
      <c r="A14" s="5"/>
      <c r="B14" s="31" t="s">
        <v>68</v>
      </c>
      <c r="C14" s="32"/>
      <c r="D14" s="32"/>
      <c r="E14" s="32"/>
      <c r="F14" s="33"/>
      <c r="H14" s="34" t="e">
        <f t="shared" si="2"/>
        <v>#NUM!</v>
      </c>
      <c r="I14" s="35" t="e">
        <f t="shared" si="8"/>
        <v>#NUM!</v>
      </c>
      <c r="J14" s="36" t="e">
        <f t="shared" si="3"/>
        <v>#NUM!</v>
      </c>
      <c r="K14" s="36" t="e">
        <f t="shared" si="9"/>
        <v>#NUM!</v>
      </c>
      <c r="L14" s="36" t="e">
        <f t="shared" si="4"/>
        <v>#NUM!</v>
      </c>
      <c r="M14" s="37">
        <f t="shared" si="5"/>
        <v>0</v>
      </c>
      <c r="N14" s="38" t="e">
        <f t="shared" si="6"/>
        <v>#NUM!</v>
      </c>
      <c r="O14" s="39">
        <f t="shared" si="10"/>
        <v>1.9599639845400536</v>
      </c>
      <c r="P14" s="40" t="e">
        <f t="shared" si="0"/>
        <v>#NUM!</v>
      </c>
      <c r="Q14" s="40" t="e">
        <f t="shared" si="0"/>
        <v>#NUM!</v>
      </c>
      <c r="R14" s="41">
        <f t="shared" si="7"/>
        <v>0</v>
      </c>
      <c r="S14" s="41">
        <f t="shared" si="7"/>
        <v>0</v>
      </c>
      <c r="T14" s="42"/>
      <c r="V14" s="43" t="e">
        <f>(J14-L26)^2</f>
        <v>#NUM!</v>
      </c>
      <c r="W14" s="44" t="e">
        <f t="shared" si="11"/>
        <v>#NUM!</v>
      </c>
      <c r="X14" s="2">
        <v>1</v>
      </c>
      <c r="Y14" s="30"/>
      <c r="Z14" s="30"/>
      <c r="AA14" s="35" t="e">
        <f t="shared" si="12"/>
        <v>#NUM!</v>
      </c>
      <c r="AB14" s="45"/>
      <c r="AC14" s="46" t="e">
        <f>AC26</f>
        <v>#NUM!</v>
      </c>
      <c r="AD14" s="46" t="e">
        <f>AD26</f>
        <v>#NUM!</v>
      </c>
      <c r="AE14" s="44" t="e">
        <f t="shared" si="13"/>
        <v>#NUM!</v>
      </c>
      <c r="AF14" s="47" t="e">
        <f t="shared" si="14"/>
        <v>#NUM!</v>
      </c>
      <c r="AG14" s="48" t="e">
        <f>AF14/AF26</f>
        <v>#NUM!</v>
      </c>
      <c r="AH14" s="49" t="e">
        <f t="shared" si="15"/>
        <v>#NUM!</v>
      </c>
      <c r="AI14" s="49" t="e">
        <f t="shared" si="16"/>
        <v>#NUM!</v>
      </c>
      <c r="AJ14" s="50" t="e">
        <f t="shared" si="17"/>
        <v>#NUM!</v>
      </c>
      <c r="AK14" s="51" t="e">
        <f t="shared" si="18"/>
        <v>#NUM!</v>
      </c>
      <c r="AL14" s="50" t="e">
        <f t="shared" si="19"/>
        <v>#NUM!</v>
      </c>
      <c r="AM14" s="39">
        <f t="shared" si="20"/>
        <v>1.9599639845400536</v>
      </c>
      <c r="AN14" s="40" t="e">
        <f t="shared" si="21"/>
        <v>#NUM!</v>
      </c>
      <c r="AO14" s="40" t="e">
        <f t="shared" si="22"/>
        <v>#NUM!</v>
      </c>
      <c r="AP14" s="52" t="e">
        <f t="shared" si="1"/>
        <v>#NUM!</v>
      </c>
      <c r="AQ14" s="52" t="e">
        <f t="shared" si="1"/>
        <v>#NUM!</v>
      </c>
      <c r="AR14" s="19"/>
      <c r="AT14" s="53"/>
      <c r="AU14" s="53">
        <v>1</v>
      </c>
      <c r="AV14" s="54"/>
      <c r="AW14" s="54"/>
      <c r="AY14" s="30"/>
      <c r="AZ14" s="30"/>
      <c r="BA14" s="2"/>
      <c r="BB14" s="2"/>
      <c r="BC14" s="2"/>
      <c r="BD14" s="2"/>
      <c r="BE14" s="2"/>
      <c r="BF14" s="2"/>
      <c r="BG14" s="2"/>
      <c r="BH14" s="2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86" x14ac:dyDescent="0.3">
      <c r="A15" s="5"/>
      <c r="B15" s="31" t="s">
        <v>69</v>
      </c>
      <c r="C15" s="32"/>
      <c r="D15" s="32"/>
      <c r="E15" s="32"/>
      <c r="F15" s="33"/>
      <c r="H15" s="34" t="e">
        <f t="shared" si="2"/>
        <v>#NUM!</v>
      </c>
      <c r="I15" s="35" t="e">
        <f t="shared" si="8"/>
        <v>#NUM!</v>
      </c>
      <c r="J15" s="36" t="e">
        <f t="shared" si="3"/>
        <v>#NUM!</v>
      </c>
      <c r="K15" s="36" t="e">
        <f t="shared" si="9"/>
        <v>#NUM!</v>
      </c>
      <c r="L15" s="36" t="e">
        <f t="shared" si="4"/>
        <v>#NUM!</v>
      </c>
      <c r="M15" s="37">
        <f t="shared" si="5"/>
        <v>0</v>
      </c>
      <c r="N15" s="38" t="e">
        <f t="shared" si="6"/>
        <v>#NUM!</v>
      </c>
      <c r="O15" s="39">
        <f t="shared" si="10"/>
        <v>1.9599639845400536</v>
      </c>
      <c r="P15" s="40" t="e">
        <f t="shared" si="0"/>
        <v>#NUM!</v>
      </c>
      <c r="Q15" s="40" t="e">
        <f t="shared" si="0"/>
        <v>#NUM!</v>
      </c>
      <c r="R15" s="41">
        <f t="shared" si="7"/>
        <v>0</v>
      </c>
      <c r="S15" s="41">
        <f t="shared" si="7"/>
        <v>0</v>
      </c>
      <c r="T15" s="42"/>
      <c r="V15" s="43" t="e">
        <f>(J15-L26)^2</f>
        <v>#NUM!</v>
      </c>
      <c r="W15" s="44" t="e">
        <f t="shared" si="11"/>
        <v>#NUM!</v>
      </c>
      <c r="X15" s="2">
        <v>1</v>
      </c>
      <c r="Y15" s="30"/>
      <c r="Z15" s="30"/>
      <c r="AA15" s="35" t="e">
        <f t="shared" si="12"/>
        <v>#NUM!</v>
      </c>
      <c r="AB15" s="45"/>
      <c r="AC15" s="46" t="e">
        <f>AC26</f>
        <v>#NUM!</v>
      </c>
      <c r="AD15" s="46" t="e">
        <f>AD26</f>
        <v>#NUM!</v>
      </c>
      <c r="AE15" s="44" t="e">
        <f t="shared" si="13"/>
        <v>#NUM!</v>
      </c>
      <c r="AF15" s="47" t="e">
        <f t="shared" si="14"/>
        <v>#NUM!</v>
      </c>
      <c r="AG15" s="48" t="e">
        <f>AF15/AF26</f>
        <v>#NUM!</v>
      </c>
      <c r="AH15" s="49" t="e">
        <f t="shared" si="15"/>
        <v>#NUM!</v>
      </c>
      <c r="AI15" s="49" t="e">
        <f t="shared" si="16"/>
        <v>#NUM!</v>
      </c>
      <c r="AJ15" s="50" t="e">
        <f t="shared" si="17"/>
        <v>#NUM!</v>
      </c>
      <c r="AK15" s="51" t="e">
        <f t="shared" si="18"/>
        <v>#NUM!</v>
      </c>
      <c r="AL15" s="50" t="e">
        <f t="shared" si="19"/>
        <v>#NUM!</v>
      </c>
      <c r="AM15" s="39">
        <f t="shared" si="20"/>
        <v>1.9599639845400536</v>
      </c>
      <c r="AN15" s="40" t="e">
        <f t="shared" si="21"/>
        <v>#NUM!</v>
      </c>
      <c r="AO15" s="40" t="e">
        <f t="shared" si="22"/>
        <v>#NUM!</v>
      </c>
      <c r="AP15" s="52" t="e">
        <f t="shared" si="1"/>
        <v>#NUM!</v>
      </c>
      <c r="AQ15" s="52" t="e">
        <f t="shared" si="1"/>
        <v>#NUM!</v>
      </c>
      <c r="AR15" s="19"/>
      <c r="AT15" s="53"/>
      <c r="AU15" s="53">
        <v>1</v>
      </c>
      <c r="AV15" s="54"/>
      <c r="AW15" s="54"/>
      <c r="AY15" s="30"/>
      <c r="AZ15" s="30"/>
      <c r="BA15" s="2"/>
      <c r="BB15" s="2"/>
      <c r="BC15" s="2"/>
      <c r="BD15" s="2"/>
      <c r="BE15" s="2"/>
      <c r="BF15" s="2"/>
      <c r="BG15" s="2"/>
      <c r="BH15" s="2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86" x14ac:dyDescent="0.3">
      <c r="A16" s="5"/>
      <c r="B16" s="31" t="s">
        <v>70</v>
      </c>
      <c r="C16" s="32"/>
      <c r="D16" s="32"/>
      <c r="E16" s="32"/>
      <c r="F16" s="33"/>
      <c r="H16" s="34" t="e">
        <f t="shared" si="2"/>
        <v>#NUM!</v>
      </c>
      <c r="I16" s="35" t="e">
        <f t="shared" si="8"/>
        <v>#NUM!</v>
      </c>
      <c r="J16" s="36" t="e">
        <f t="shared" si="3"/>
        <v>#NUM!</v>
      </c>
      <c r="K16" s="36" t="e">
        <f t="shared" si="9"/>
        <v>#NUM!</v>
      </c>
      <c r="L16" s="36" t="e">
        <f t="shared" si="4"/>
        <v>#NUM!</v>
      </c>
      <c r="M16" s="37">
        <f t="shared" si="5"/>
        <v>0</v>
      </c>
      <c r="N16" s="38" t="e">
        <f t="shared" si="6"/>
        <v>#NUM!</v>
      </c>
      <c r="O16" s="39">
        <f t="shared" si="10"/>
        <v>1.9599639845400536</v>
      </c>
      <c r="P16" s="40" t="e">
        <f t="shared" si="0"/>
        <v>#NUM!</v>
      </c>
      <c r="Q16" s="40" t="e">
        <f t="shared" si="0"/>
        <v>#NUM!</v>
      </c>
      <c r="R16" s="41">
        <f t="shared" si="7"/>
        <v>0</v>
      </c>
      <c r="S16" s="41">
        <f t="shared" si="7"/>
        <v>0</v>
      </c>
      <c r="T16" s="42"/>
      <c r="V16" s="43" t="e">
        <f>(J16-L26)^2</f>
        <v>#NUM!</v>
      </c>
      <c r="W16" s="44" t="e">
        <f t="shared" si="11"/>
        <v>#NUM!</v>
      </c>
      <c r="X16" s="2">
        <v>1</v>
      </c>
      <c r="Y16" s="30"/>
      <c r="Z16" s="30"/>
      <c r="AA16" s="35" t="e">
        <f t="shared" si="12"/>
        <v>#NUM!</v>
      </c>
      <c r="AB16" s="45"/>
      <c r="AC16" s="46" t="e">
        <f>AC26</f>
        <v>#NUM!</v>
      </c>
      <c r="AD16" s="46" t="e">
        <f>AD26</f>
        <v>#NUM!</v>
      </c>
      <c r="AE16" s="44" t="e">
        <f t="shared" si="13"/>
        <v>#NUM!</v>
      </c>
      <c r="AF16" s="47" t="e">
        <f t="shared" si="14"/>
        <v>#NUM!</v>
      </c>
      <c r="AG16" s="48" t="e">
        <f>AF16/AF26</f>
        <v>#NUM!</v>
      </c>
      <c r="AH16" s="49" t="e">
        <f t="shared" si="15"/>
        <v>#NUM!</v>
      </c>
      <c r="AI16" s="49" t="e">
        <f t="shared" si="16"/>
        <v>#NUM!</v>
      </c>
      <c r="AJ16" s="50" t="e">
        <f t="shared" si="17"/>
        <v>#NUM!</v>
      </c>
      <c r="AK16" s="51" t="e">
        <f t="shared" si="18"/>
        <v>#NUM!</v>
      </c>
      <c r="AL16" s="50" t="e">
        <f t="shared" si="19"/>
        <v>#NUM!</v>
      </c>
      <c r="AM16" s="39">
        <f t="shared" si="20"/>
        <v>1.9599639845400536</v>
      </c>
      <c r="AN16" s="40" t="e">
        <f t="shared" si="21"/>
        <v>#NUM!</v>
      </c>
      <c r="AO16" s="40" t="e">
        <f t="shared" si="22"/>
        <v>#NUM!</v>
      </c>
      <c r="AP16" s="52" t="e">
        <f t="shared" si="1"/>
        <v>#NUM!</v>
      </c>
      <c r="AQ16" s="52" t="e">
        <f t="shared" si="1"/>
        <v>#NUM!</v>
      </c>
      <c r="AR16" s="19"/>
      <c r="AT16" s="53"/>
      <c r="AU16" s="53">
        <v>1</v>
      </c>
      <c r="AV16" s="54"/>
      <c r="AW16" s="54"/>
      <c r="AY16" s="30"/>
      <c r="AZ16" s="30"/>
      <c r="BA16" s="2"/>
      <c r="BB16" s="2"/>
      <c r="BC16" s="2"/>
      <c r="BD16" s="2"/>
      <c r="BE16" s="2"/>
      <c r="BF16" s="2"/>
      <c r="BG16" s="2"/>
      <c r="BH16" s="2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5"/>
      <c r="B17" s="31" t="s">
        <v>71</v>
      </c>
      <c r="C17" s="32"/>
      <c r="D17" s="32"/>
      <c r="E17" s="32"/>
      <c r="F17" s="33"/>
      <c r="H17" s="34" t="e">
        <f t="shared" si="2"/>
        <v>#NUM!</v>
      </c>
      <c r="I17" s="35" t="e">
        <f t="shared" si="8"/>
        <v>#NUM!</v>
      </c>
      <c r="J17" s="36" t="e">
        <f t="shared" si="3"/>
        <v>#NUM!</v>
      </c>
      <c r="K17" s="36" t="e">
        <f t="shared" si="9"/>
        <v>#NUM!</v>
      </c>
      <c r="L17" s="36" t="e">
        <f t="shared" si="4"/>
        <v>#NUM!</v>
      </c>
      <c r="M17" s="37">
        <f t="shared" si="5"/>
        <v>0</v>
      </c>
      <c r="N17" s="38" t="e">
        <f t="shared" si="6"/>
        <v>#NUM!</v>
      </c>
      <c r="O17" s="39">
        <f t="shared" si="10"/>
        <v>1.9599639845400536</v>
      </c>
      <c r="P17" s="40" t="e">
        <f t="shared" si="0"/>
        <v>#NUM!</v>
      </c>
      <c r="Q17" s="40" t="e">
        <f t="shared" si="0"/>
        <v>#NUM!</v>
      </c>
      <c r="R17" s="41">
        <f t="shared" si="7"/>
        <v>0</v>
      </c>
      <c r="S17" s="41">
        <f t="shared" si="7"/>
        <v>0</v>
      </c>
      <c r="T17" s="42"/>
      <c r="V17" s="43" t="e">
        <f>(J17-L26)^2</f>
        <v>#NUM!</v>
      </c>
      <c r="W17" s="44" t="e">
        <f t="shared" si="11"/>
        <v>#NUM!</v>
      </c>
      <c r="X17" s="2">
        <v>1</v>
      </c>
      <c r="Y17" s="30"/>
      <c r="Z17" s="30"/>
      <c r="AA17" s="35" t="e">
        <f t="shared" si="12"/>
        <v>#NUM!</v>
      </c>
      <c r="AB17" s="45"/>
      <c r="AC17" s="46" t="e">
        <f>AC26</f>
        <v>#NUM!</v>
      </c>
      <c r="AD17" s="46" t="e">
        <f>AD26</f>
        <v>#NUM!</v>
      </c>
      <c r="AE17" s="44" t="e">
        <f t="shared" si="13"/>
        <v>#NUM!</v>
      </c>
      <c r="AF17" s="47" t="e">
        <f t="shared" si="14"/>
        <v>#NUM!</v>
      </c>
      <c r="AG17" s="48" t="e">
        <f>AF17/AF26</f>
        <v>#NUM!</v>
      </c>
      <c r="AH17" s="49" t="e">
        <f t="shared" si="15"/>
        <v>#NUM!</v>
      </c>
      <c r="AI17" s="49" t="e">
        <f t="shared" si="16"/>
        <v>#NUM!</v>
      </c>
      <c r="AJ17" s="50" t="e">
        <f t="shared" si="17"/>
        <v>#NUM!</v>
      </c>
      <c r="AK17" s="51" t="e">
        <f t="shared" si="18"/>
        <v>#NUM!</v>
      </c>
      <c r="AL17" s="50" t="e">
        <f t="shared" si="19"/>
        <v>#NUM!</v>
      </c>
      <c r="AM17" s="39">
        <f t="shared" si="20"/>
        <v>1.9599639845400536</v>
      </c>
      <c r="AN17" s="40" t="e">
        <f t="shared" si="21"/>
        <v>#NUM!</v>
      </c>
      <c r="AO17" s="40" t="e">
        <f t="shared" si="22"/>
        <v>#NUM!</v>
      </c>
      <c r="AP17" s="52" t="e">
        <f t="shared" si="1"/>
        <v>#NUM!</v>
      </c>
      <c r="AQ17" s="52" t="e">
        <f t="shared" si="1"/>
        <v>#NUM!</v>
      </c>
      <c r="AR17" s="19"/>
      <c r="AT17" s="53"/>
      <c r="AU17" s="53">
        <v>1</v>
      </c>
      <c r="AV17" s="54"/>
      <c r="AW17" s="54"/>
      <c r="AY17" s="30"/>
      <c r="AZ17" s="30"/>
      <c r="BA17" s="2"/>
      <c r="BB17" s="2"/>
      <c r="BC17" s="2"/>
      <c r="BD17" s="2"/>
      <c r="BE17" s="2"/>
      <c r="BF17" s="2"/>
      <c r="BG17" s="2"/>
      <c r="BH17" s="2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"/>
      <c r="B18" s="31" t="s">
        <v>72</v>
      </c>
      <c r="C18" s="32"/>
      <c r="D18" s="32"/>
      <c r="E18" s="32"/>
      <c r="F18" s="33"/>
      <c r="H18" s="34" t="e">
        <f t="shared" si="2"/>
        <v>#NUM!</v>
      </c>
      <c r="I18" s="35" t="e">
        <f t="shared" si="8"/>
        <v>#NUM!</v>
      </c>
      <c r="J18" s="36" t="e">
        <f t="shared" si="3"/>
        <v>#NUM!</v>
      </c>
      <c r="K18" s="36" t="e">
        <f t="shared" si="9"/>
        <v>#NUM!</v>
      </c>
      <c r="L18" s="36" t="e">
        <f t="shared" si="4"/>
        <v>#NUM!</v>
      </c>
      <c r="M18" s="37">
        <f t="shared" si="5"/>
        <v>0</v>
      </c>
      <c r="N18" s="38" t="e">
        <f t="shared" si="6"/>
        <v>#NUM!</v>
      </c>
      <c r="O18" s="39">
        <f t="shared" si="10"/>
        <v>1.9599639845400536</v>
      </c>
      <c r="P18" s="40" t="e">
        <f t="shared" si="0"/>
        <v>#NUM!</v>
      </c>
      <c r="Q18" s="40" t="e">
        <f t="shared" si="0"/>
        <v>#NUM!</v>
      </c>
      <c r="R18" s="41">
        <f t="shared" si="7"/>
        <v>0</v>
      </c>
      <c r="S18" s="41">
        <f t="shared" si="7"/>
        <v>0</v>
      </c>
      <c r="T18" s="42"/>
      <c r="V18" s="43" t="e">
        <f>(J18-L26)^2</f>
        <v>#NUM!</v>
      </c>
      <c r="W18" s="44" t="e">
        <f t="shared" si="11"/>
        <v>#NUM!</v>
      </c>
      <c r="X18" s="2">
        <v>1</v>
      </c>
      <c r="Y18" s="30"/>
      <c r="Z18" s="30"/>
      <c r="AA18" s="35" t="e">
        <f t="shared" si="12"/>
        <v>#NUM!</v>
      </c>
      <c r="AB18" s="45"/>
      <c r="AC18" s="46" t="e">
        <f>AC26</f>
        <v>#NUM!</v>
      </c>
      <c r="AD18" s="46" t="e">
        <f>AD26</f>
        <v>#NUM!</v>
      </c>
      <c r="AE18" s="44" t="e">
        <f t="shared" si="13"/>
        <v>#NUM!</v>
      </c>
      <c r="AF18" s="47" t="e">
        <f t="shared" si="14"/>
        <v>#NUM!</v>
      </c>
      <c r="AG18" s="48" t="e">
        <f>AF18/AF26</f>
        <v>#NUM!</v>
      </c>
      <c r="AH18" s="49" t="e">
        <f t="shared" si="15"/>
        <v>#NUM!</v>
      </c>
      <c r="AI18" s="49" t="e">
        <f t="shared" si="16"/>
        <v>#NUM!</v>
      </c>
      <c r="AJ18" s="50" t="e">
        <f t="shared" si="17"/>
        <v>#NUM!</v>
      </c>
      <c r="AK18" s="51" t="e">
        <f t="shared" si="18"/>
        <v>#NUM!</v>
      </c>
      <c r="AL18" s="50" t="e">
        <f t="shared" si="19"/>
        <v>#NUM!</v>
      </c>
      <c r="AM18" s="39">
        <f t="shared" si="20"/>
        <v>1.9599639845400536</v>
      </c>
      <c r="AN18" s="40" t="e">
        <f t="shared" si="21"/>
        <v>#NUM!</v>
      </c>
      <c r="AO18" s="40" t="e">
        <f t="shared" si="22"/>
        <v>#NUM!</v>
      </c>
      <c r="AP18" s="52" t="e">
        <f t="shared" si="1"/>
        <v>#NUM!</v>
      </c>
      <c r="AQ18" s="52" t="e">
        <f t="shared" si="1"/>
        <v>#NUM!</v>
      </c>
      <c r="AR18" s="19"/>
      <c r="AT18" s="53"/>
      <c r="AU18" s="53">
        <v>1</v>
      </c>
      <c r="AV18" s="54"/>
      <c r="AW18" s="54"/>
      <c r="AY18" s="30"/>
      <c r="AZ18" s="30"/>
      <c r="BA18" s="2"/>
      <c r="BB18" s="2"/>
      <c r="BC18" s="2"/>
      <c r="BD18" s="2"/>
      <c r="BE18" s="2"/>
      <c r="BF18" s="2"/>
      <c r="BG18" s="2"/>
      <c r="BH18" s="2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"/>
      <c r="B19" s="31" t="s">
        <v>73</v>
      </c>
      <c r="C19" s="32"/>
      <c r="D19" s="32"/>
      <c r="E19" s="32"/>
      <c r="F19" s="33"/>
      <c r="H19" s="34" t="e">
        <f t="shared" si="2"/>
        <v>#NUM!</v>
      </c>
      <c r="I19" s="35" t="e">
        <f t="shared" si="8"/>
        <v>#NUM!</v>
      </c>
      <c r="J19" s="36" t="e">
        <f t="shared" si="3"/>
        <v>#NUM!</v>
      </c>
      <c r="K19" s="36" t="e">
        <f t="shared" si="9"/>
        <v>#NUM!</v>
      </c>
      <c r="L19" s="36" t="e">
        <f t="shared" si="4"/>
        <v>#NUM!</v>
      </c>
      <c r="M19" s="37">
        <f t="shared" si="5"/>
        <v>0</v>
      </c>
      <c r="N19" s="38" t="e">
        <f t="shared" si="6"/>
        <v>#NUM!</v>
      </c>
      <c r="O19" s="39">
        <f t="shared" si="10"/>
        <v>1.9599639845400536</v>
      </c>
      <c r="P19" s="40" t="e">
        <f t="shared" si="0"/>
        <v>#NUM!</v>
      </c>
      <c r="Q19" s="40" t="e">
        <f t="shared" si="0"/>
        <v>#NUM!</v>
      </c>
      <c r="R19" s="41">
        <f t="shared" si="7"/>
        <v>0</v>
      </c>
      <c r="S19" s="41">
        <f t="shared" si="7"/>
        <v>0</v>
      </c>
      <c r="T19" s="42"/>
      <c r="V19" s="43" t="e">
        <f>(J19-L26)^2</f>
        <v>#NUM!</v>
      </c>
      <c r="W19" s="44" t="e">
        <f t="shared" si="11"/>
        <v>#NUM!</v>
      </c>
      <c r="X19" s="2">
        <v>1</v>
      </c>
      <c r="Y19" s="30"/>
      <c r="Z19" s="30"/>
      <c r="AA19" s="35" t="e">
        <f t="shared" si="12"/>
        <v>#NUM!</v>
      </c>
      <c r="AB19" s="45"/>
      <c r="AC19" s="46" t="e">
        <f>AC26</f>
        <v>#NUM!</v>
      </c>
      <c r="AD19" s="46" t="e">
        <f>AD26</f>
        <v>#NUM!</v>
      </c>
      <c r="AE19" s="44" t="e">
        <f t="shared" si="13"/>
        <v>#NUM!</v>
      </c>
      <c r="AF19" s="47" t="e">
        <f t="shared" si="14"/>
        <v>#NUM!</v>
      </c>
      <c r="AG19" s="48" t="e">
        <f>AF19/AF26</f>
        <v>#NUM!</v>
      </c>
      <c r="AH19" s="49" t="e">
        <f t="shared" si="15"/>
        <v>#NUM!</v>
      </c>
      <c r="AI19" s="49" t="e">
        <f t="shared" si="16"/>
        <v>#NUM!</v>
      </c>
      <c r="AJ19" s="50" t="e">
        <f t="shared" si="17"/>
        <v>#NUM!</v>
      </c>
      <c r="AK19" s="51" t="e">
        <f t="shared" si="18"/>
        <v>#NUM!</v>
      </c>
      <c r="AL19" s="50" t="e">
        <f t="shared" si="19"/>
        <v>#NUM!</v>
      </c>
      <c r="AM19" s="39">
        <f t="shared" si="20"/>
        <v>1.9599639845400536</v>
      </c>
      <c r="AN19" s="40" t="e">
        <f t="shared" si="21"/>
        <v>#NUM!</v>
      </c>
      <c r="AO19" s="40" t="e">
        <f t="shared" si="22"/>
        <v>#NUM!</v>
      </c>
      <c r="AP19" s="52" t="e">
        <f t="shared" si="1"/>
        <v>#NUM!</v>
      </c>
      <c r="AQ19" s="52" t="e">
        <f t="shared" si="1"/>
        <v>#NUM!</v>
      </c>
      <c r="AR19" s="19"/>
      <c r="AT19" s="53"/>
      <c r="AU19" s="53">
        <v>1</v>
      </c>
      <c r="AV19" s="54"/>
      <c r="AW19" s="54"/>
      <c r="AY19" s="30"/>
      <c r="AZ19" s="30"/>
      <c r="BA19" s="2"/>
      <c r="BB19" s="2"/>
      <c r="BC19" s="2"/>
      <c r="BD19" s="2"/>
      <c r="BE19" s="2"/>
      <c r="BF19" s="2"/>
      <c r="BG19" s="2"/>
      <c r="BH19" s="2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"/>
      <c r="B20" s="31" t="s">
        <v>74</v>
      </c>
      <c r="C20" s="32"/>
      <c r="D20" s="32"/>
      <c r="E20" s="32"/>
      <c r="F20" s="33"/>
      <c r="H20" s="34" t="e">
        <f t="shared" si="2"/>
        <v>#NUM!</v>
      </c>
      <c r="I20" s="35" t="e">
        <f t="shared" si="8"/>
        <v>#NUM!</v>
      </c>
      <c r="J20" s="36" t="e">
        <f t="shared" si="3"/>
        <v>#NUM!</v>
      </c>
      <c r="K20" s="36" t="e">
        <f t="shared" si="9"/>
        <v>#NUM!</v>
      </c>
      <c r="L20" s="36" t="e">
        <f t="shared" si="4"/>
        <v>#NUM!</v>
      </c>
      <c r="M20" s="37">
        <f t="shared" si="5"/>
        <v>0</v>
      </c>
      <c r="N20" s="38" t="e">
        <f t="shared" si="6"/>
        <v>#NUM!</v>
      </c>
      <c r="O20" s="39">
        <f t="shared" si="10"/>
        <v>1.9599639845400536</v>
      </c>
      <c r="P20" s="40" t="e">
        <f t="shared" si="0"/>
        <v>#NUM!</v>
      </c>
      <c r="Q20" s="40" t="e">
        <f t="shared" si="0"/>
        <v>#NUM!</v>
      </c>
      <c r="R20" s="41">
        <f t="shared" si="7"/>
        <v>0</v>
      </c>
      <c r="S20" s="41">
        <f t="shared" si="7"/>
        <v>0</v>
      </c>
      <c r="T20" s="42"/>
      <c r="V20" s="43" t="e">
        <f>(J20-L26)^2</f>
        <v>#NUM!</v>
      </c>
      <c r="W20" s="44" t="e">
        <f t="shared" si="11"/>
        <v>#NUM!</v>
      </c>
      <c r="X20" s="2">
        <v>1</v>
      </c>
      <c r="Y20" s="30"/>
      <c r="Z20" s="30"/>
      <c r="AA20" s="35" t="e">
        <f t="shared" si="12"/>
        <v>#NUM!</v>
      </c>
      <c r="AB20" s="45"/>
      <c r="AC20" s="46" t="e">
        <f>AC26</f>
        <v>#NUM!</v>
      </c>
      <c r="AD20" s="46" t="e">
        <f>AD26</f>
        <v>#NUM!</v>
      </c>
      <c r="AE20" s="44" t="e">
        <f t="shared" si="13"/>
        <v>#NUM!</v>
      </c>
      <c r="AF20" s="47" t="e">
        <f t="shared" si="14"/>
        <v>#NUM!</v>
      </c>
      <c r="AG20" s="48" t="e">
        <f>AF20/AF26</f>
        <v>#NUM!</v>
      </c>
      <c r="AH20" s="49" t="e">
        <f t="shared" si="15"/>
        <v>#NUM!</v>
      </c>
      <c r="AI20" s="49" t="e">
        <f t="shared" si="16"/>
        <v>#NUM!</v>
      </c>
      <c r="AJ20" s="50" t="e">
        <f t="shared" si="17"/>
        <v>#NUM!</v>
      </c>
      <c r="AK20" s="51" t="e">
        <f t="shared" si="18"/>
        <v>#NUM!</v>
      </c>
      <c r="AL20" s="50" t="e">
        <f t="shared" si="19"/>
        <v>#NUM!</v>
      </c>
      <c r="AM20" s="39">
        <f t="shared" si="20"/>
        <v>1.9599639845400536</v>
      </c>
      <c r="AN20" s="40" t="e">
        <f t="shared" si="21"/>
        <v>#NUM!</v>
      </c>
      <c r="AO20" s="40" t="e">
        <f t="shared" si="22"/>
        <v>#NUM!</v>
      </c>
      <c r="AP20" s="52" t="e">
        <f t="shared" si="1"/>
        <v>#NUM!</v>
      </c>
      <c r="AQ20" s="52" t="e">
        <f t="shared" si="1"/>
        <v>#NUM!</v>
      </c>
      <c r="AR20" s="19"/>
      <c r="AT20" s="53"/>
      <c r="AU20" s="53">
        <v>1</v>
      </c>
      <c r="AV20" s="54"/>
      <c r="AW20" s="54"/>
      <c r="AY20" s="30"/>
      <c r="AZ20" s="30"/>
      <c r="BA20" s="2"/>
      <c r="BB20" s="2"/>
      <c r="BC20" s="2"/>
      <c r="BD20" s="2"/>
      <c r="BE20" s="2"/>
      <c r="BF20" s="2"/>
      <c r="BG20" s="2"/>
      <c r="BH20" s="2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"/>
      <c r="B21" s="31" t="s">
        <v>75</v>
      </c>
      <c r="C21" s="32"/>
      <c r="D21" s="32"/>
      <c r="E21" s="32"/>
      <c r="F21" s="33"/>
      <c r="H21" s="34" t="e">
        <f t="shared" si="2"/>
        <v>#NUM!</v>
      </c>
      <c r="I21" s="35" t="e">
        <f t="shared" si="8"/>
        <v>#NUM!</v>
      </c>
      <c r="J21" s="36" t="e">
        <f t="shared" si="3"/>
        <v>#NUM!</v>
      </c>
      <c r="K21" s="36" t="e">
        <f t="shared" si="9"/>
        <v>#NUM!</v>
      </c>
      <c r="L21" s="36" t="e">
        <f t="shared" si="4"/>
        <v>#NUM!</v>
      </c>
      <c r="M21" s="37">
        <f t="shared" si="5"/>
        <v>0</v>
      </c>
      <c r="N21" s="38" t="e">
        <f t="shared" si="6"/>
        <v>#NUM!</v>
      </c>
      <c r="O21" s="39">
        <f t="shared" si="10"/>
        <v>1.9599639845400536</v>
      </c>
      <c r="P21" s="40" t="e">
        <f t="shared" si="0"/>
        <v>#NUM!</v>
      </c>
      <c r="Q21" s="40" t="e">
        <f t="shared" si="0"/>
        <v>#NUM!</v>
      </c>
      <c r="R21" s="41">
        <f t="shared" si="7"/>
        <v>0</v>
      </c>
      <c r="S21" s="41">
        <f t="shared" si="7"/>
        <v>0</v>
      </c>
      <c r="T21" s="42"/>
      <c r="V21" s="43" t="e">
        <f>(J21-L26)^2</f>
        <v>#NUM!</v>
      </c>
      <c r="W21" s="44" t="e">
        <f t="shared" si="11"/>
        <v>#NUM!</v>
      </c>
      <c r="X21" s="2">
        <v>1</v>
      </c>
      <c r="Y21" s="30"/>
      <c r="Z21" s="30"/>
      <c r="AA21" s="35" t="e">
        <f t="shared" si="12"/>
        <v>#NUM!</v>
      </c>
      <c r="AB21" s="45"/>
      <c r="AC21" s="46" t="e">
        <f>AC26</f>
        <v>#NUM!</v>
      </c>
      <c r="AD21" s="46" t="e">
        <f>AD26</f>
        <v>#NUM!</v>
      </c>
      <c r="AE21" s="44" t="e">
        <f t="shared" si="13"/>
        <v>#NUM!</v>
      </c>
      <c r="AF21" s="47" t="e">
        <f t="shared" si="14"/>
        <v>#NUM!</v>
      </c>
      <c r="AG21" s="48" t="e">
        <f>AF21/AF26</f>
        <v>#NUM!</v>
      </c>
      <c r="AH21" s="49" t="e">
        <f t="shared" si="15"/>
        <v>#NUM!</v>
      </c>
      <c r="AI21" s="49" t="e">
        <f t="shared" si="16"/>
        <v>#NUM!</v>
      </c>
      <c r="AJ21" s="50" t="e">
        <f t="shared" si="17"/>
        <v>#NUM!</v>
      </c>
      <c r="AK21" s="51" t="e">
        <f t="shared" si="18"/>
        <v>#NUM!</v>
      </c>
      <c r="AL21" s="50" t="e">
        <f t="shared" si="19"/>
        <v>#NUM!</v>
      </c>
      <c r="AM21" s="39">
        <f t="shared" si="20"/>
        <v>1.9599639845400536</v>
      </c>
      <c r="AN21" s="40" t="e">
        <f t="shared" si="21"/>
        <v>#NUM!</v>
      </c>
      <c r="AO21" s="40" t="e">
        <f t="shared" si="22"/>
        <v>#NUM!</v>
      </c>
      <c r="AP21" s="52" t="e">
        <f t="shared" si="1"/>
        <v>#NUM!</v>
      </c>
      <c r="AQ21" s="52" t="e">
        <f t="shared" si="1"/>
        <v>#NUM!</v>
      </c>
      <c r="AR21" s="19"/>
      <c r="AT21" s="53"/>
      <c r="AU21" s="53">
        <v>1</v>
      </c>
      <c r="AV21" s="54"/>
      <c r="AW21" s="54"/>
      <c r="AY21" s="30"/>
      <c r="AZ21" s="30"/>
      <c r="BA21" s="2"/>
      <c r="BB21" s="2"/>
      <c r="BC21" s="2"/>
      <c r="BD21" s="2"/>
      <c r="BE21" s="2"/>
      <c r="BF21" s="2"/>
      <c r="BG21" s="2"/>
      <c r="BH21" s="2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"/>
      <c r="B22" s="31" t="s">
        <v>76</v>
      </c>
      <c r="C22" s="32"/>
      <c r="D22" s="32"/>
      <c r="E22" s="32"/>
      <c r="F22" s="33"/>
      <c r="H22" s="34" t="e">
        <f t="shared" si="2"/>
        <v>#NUM!</v>
      </c>
      <c r="I22" s="35" t="e">
        <f t="shared" si="8"/>
        <v>#NUM!</v>
      </c>
      <c r="J22" s="36" t="e">
        <f t="shared" si="3"/>
        <v>#NUM!</v>
      </c>
      <c r="K22" s="36" t="e">
        <f t="shared" si="9"/>
        <v>#NUM!</v>
      </c>
      <c r="L22" s="36" t="e">
        <f t="shared" si="4"/>
        <v>#NUM!</v>
      </c>
      <c r="M22" s="37">
        <f t="shared" si="5"/>
        <v>0</v>
      </c>
      <c r="N22" s="38" t="e">
        <f t="shared" si="6"/>
        <v>#NUM!</v>
      </c>
      <c r="O22" s="39">
        <f t="shared" si="10"/>
        <v>1.9599639845400536</v>
      </c>
      <c r="P22" s="40" t="e">
        <f t="shared" si="0"/>
        <v>#NUM!</v>
      </c>
      <c r="Q22" s="40" t="e">
        <f t="shared" si="0"/>
        <v>#NUM!</v>
      </c>
      <c r="R22" s="41">
        <f t="shared" si="7"/>
        <v>0</v>
      </c>
      <c r="S22" s="41">
        <f t="shared" si="7"/>
        <v>0</v>
      </c>
      <c r="T22" s="42"/>
      <c r="V22" s="43" t="e">
        <f>(J22-L26)^2</f>
        <v>#NUM!</v>
      </c>
      <c r="W22" s="44" t="e">
        <f t="shared" si="11"/>
        <v>#NUM!</v>
      </c>
      <c r="X22" s="2">
        <v>1</v>
      </c>
      <c r="Y22" s="30"/>
      <c r="Z22" s="30"/>
      <c r="AA22" s="35" t="e">
        <f t="shared" si="12"/>
        <v>#NUM!</v>
      </c>
      <c r="AB22" s="45"/>
      <c r="AC22" s="46" t="e">
        <f>AC26</f>
        <v>#NUM!</v>
      </c>
      <c r="AD22" s="46" t="e">
        <f>AD26</f>
        <v>#NUM!</v>
      </c>
      <c r="AE22" s="44" t="e">
        <f t="shared" si="13"/>
        <v>#NUM!</v>
      </c>
      <c r="AF22" s="47" t="e">
        <f t="shared" si="14"/>
        <v>#NUM!</v>
      </c>
      <c r="AG22" s="48" t="e">
        <f>AF22/AF26</f>
        <v>#NUM!</v>
      </c>
      <c r="AH22" s="49" t="e">
        <f t="shared" si="15"/>
        <v>#NUM!</v>
      </c>
      <c r="AI22" s="49" t="e">
        <f t="shared" si="16"/>
        <v>#NUM!</v>
      </c>
      <c r="AJ22" s="50" t="e">
        <f t="shared" si="17"/>
        <v>#NUM!</v>
      </c>
      <c r="AK22" s="51" t="e">
        <f t="shared" si="18"/>
        <v>#NUM!</v>
      </c>
      <c r="AL22" s="50" t="e">
        <f t="shared" si="19"/>
        <v>#NUM!</v>
      </c>
      <c r="AM22" s="39">
        <f t="shared" si="20"/>
        <v>1.9599639845400536</v>
      </c>
      <c r="AN22" s="40" t="e">
        <f t="shared" si="21"/>
        <v>#NUM!</v>
      </c>
      <c r="AO22" s="40" t="e">
        <f t="shared" si="22"/>
        <v>#NUM!</v>
      </c>
      <c r="AP22" s="52" t="e">
        <f t="shared" si="1"/>
        <v>#NUM!</v>
      </c>
      <c r="AQ22" s="52" t="e">
        <f t="shared" si="1"/>
        <v>#NUM!</v>
      </c>
      <c r="AR22" s="19"/>
      <c r="AT22" s="53"/>
      <c r="AU22" s="53">
        <v>1</v>
      </c>
      <c r="AV22" s="54"/>
      <c r="AW22" s="54"/>
      <c r="AY22" s="30"/>
      <c r="AZ22" s="30"/>
      <c r="BA22" s="2"/>
      <c r="BB22" s="2"/>
      <c r="BC22" s="2"/>
      <c r="BD22" s="2"/>
      <c r="BE22" s="2"/>
      <c r="BF22" s="2"/>
      <c r="BG22" s="2"/>
      <c r="BH22" s="2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"/>
      <c r="B23" s="31" t="s">
        <v>77</v>
      </c>
      <c r="C23" s="32"/>
      <c r="D23" s="32"/>
      <c r="E23" s="32"/>
      <c r="F23" s="33"/>
      <c r="H23" s="34" t="e">
        <f t="shared" si="2"/>
        <v>#NUM!</v>
      </c>
      <c r="I23" s="35" t="e">
        <f t="shared" si="8"/>
        <v>#NUM!</v>
      </c>
      <c r="J23" s="36" t="e">
        <f t="shared" si="3"/>
        <v>#NUM!</v>
      </c>
      <c r="K23" s="36" t="e">
        <f t="shared" si="9"/>
        <v>#NUM!</v>
      </c>
      <c r="L23" s="36" t="e">
        <f t="shared" si="4"/>
        <v>#NUM!</v>
      </c>
      <c r="M23" s="37">
        <f t="shared" si="5"/>
        <v>0</v>
      </c>
      <c r="N23" s="38" t="e">
        <f t="shared" si="6"/>
        <v>#NUM!</v>
      </c>
      <c r="O23" s="39">
        <f t="shared" si="10"/>
        <v>1.9599639845400536</v>
      </c>
      <c r="P23" s="40" t="e">
        <f t="shared" si="0"/>
        <v>#NUM!</v>
      </c>
      <c r="Q23" s="40" t="e">
        <f t="shared" si="0"/>
        <v>#NUM!</v>
      </c>
      <c r="R23" s="41">
        <f t="shared" si="7"/>
        <v>0</v>
      </c>
      <c r="S23" s="41">
        <f t="shared" si="7"/>
        <v>0</v>
      </c>
      <c r="T23" s="42"/>
      <c r="V23" s="43" t="e">
        <f>(J23-L26)^2</f>
        <v>#NUM!</v>
      </c>
      <c r="W23" s="44" t="e">
        <f t="shared" si="11"/>
        <v>#NUM!</v>
      </c>
      <c r="X23" s="2">
        <v>1</v>
      </c>
      <c r="Y23" s="30"/>
      <c r="Z23" s="30"/>
      <c r="AA23" s="35" t="e">
        <f t="shared" si="12"/>
        <v>#NUM!</v>
      </c>
      <c r="AB23" s="45"/>
      <c r="AC23" s="46" t="e">
        <f>AC26</f>
        <v>#NUM!</v>
      </c>
      <c r="AD23" s="46" t="e">
        <f>AD26</f>
        <v>#NUM!</v>
      </c>
      <c r="AE23" s="44" t="e">
        <f t="shared" si="13"/>
        <v>#NUM!</v>
      </c>
      <c r="AF23" s="47" t="e">
        <f t="shared" si="14"/>
        <v>#NUM!</v>
      </c>
      <c r="AG23" s="48" t="e">
        <f>AF23/AF26</f>
        <v>#NUM!</v>
      </c>
      <c r="AH23" s="49" t="e">
        <f t="shared" si="15"/>
        <v>#NUM!</v>
      </c>
      <c r="AI23" s="49" t="e">
        <f t="shared" si="16"/>
        <v>#NUM!</v>
      </c>
      <c r="AJ23" s="50" t="e">
        <f t="shared" si="17"/>
        <v>#NUM!</v>
      </c>
      <c r="AK23" s="51" t="e">
        <f t="shared" si="18"/>
        <v>#NUM!</v>
      </c>
      <c r="AL23" s="50" t="e">
        <f t="shared" si="19"/>
        <v>#NUM!</v>
      </c>
      <c r="AM23" s="39">
        <f t="shared" si="20"/>
        <v>1.9599639845400536</v>
      </c>
      <c r="AN23" s="40" t="e">
        <f t="shared" si="21"/>
        <v>#NUM!</v>
      </c>
      <c r="AO23" s="40" t="e">
        <f t="shared" si="22"/>
        <v>#NUM!</v>
      </c>
      <c r="AP23" s="52" t="e">
        <f t="shared" si="1"/>
        <v>#NUM!</v>
      </c>
      <c r="AQ23" s="52" t="e">
        <f t="shared" si="1"/>
        <v>#NUM!</v>
      </c>
      <c r="AR23" s="19"/>
      <c r="AT23" s="53"/>
      <c r="AU23" s="53">
        <v>1</v>
      </c>
      <c r="AV23" s="54"/>
      <c r="AW23" s="54"/>
      <c r="AY23" s="30"/>
      <c r="AZ23" s="30"/>
      <c r="BA23" s="2"/>
      <c r="BB23" s="2"/>
      <c r="BC23" s="2"/>
      <c r="BD23" s="2"/>
      <c r="BE23" s="2"/>
      <c r="BF23" s="2"/>
      <c r="BG23" s="2"/>
      <c r="BH23" s="2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B24" s="31" t="s">
        <v>78</v>
      </c>
      <c r="C24" s="32"/>
      <c r="D24" s="32"/>
      <c r="E24" s="32"/>
      <c r="F24" s="33"/>
      <c r="H24" s="34" t="e">
        <f t="shared" si="2"/>
        <v>#NUM!</v>
      </c>
      <c r="I24" s="35" t="e">
        <f t="shared" si="8"/>
        <v>#NUM!</v>
      </c>
      <c r="J24" s="36" t="e">
        <f t="shared" si="3"/>
        <v>#NUM!</v>
      </c>
      <c r="K24" s="36" t="e">
        <f t="shared" si="9"/>
        <v>#NUM!</v>
      </c>
      <c r="L24" s="36" t="e">
        <f t="shared" si="4"/>
        <v>#NUM!</v>
      </c>
      <c r="M24" s="37">
        <f t="shared" si="5"/>
        <v>0</v>
      </c>
      <c r="N24" s="38" t="e">
        <f t="shared" si="6"/>
        <v>#NUM!</v>
      </c>
      <c r="O24" s="39">
        <f t="shared" si="10"/>
        <v>1.9599639845400536</v>
      </c>
      <c r="P24" s="40" t="e">
        <f t="shared" ref="P24:Q25" si="23">LN(R24)</f>
        <v>#NUM!</v>
      </c>
      <c r="Q24" s="40" t="e">
        <f t="shared" si="23"/>
        <v>#NUM!</v>
      </c>
      <c r="R24" s="41">
        <f t="shared" si="7"/>
        <v>0</v>
      </c>
      <c r="S24" s="41">
        <f t="shared" si="7"/>
        <v>0</v>
      </c>
      <c r="T24" s="42"/>
      <c r="V24" s="43" t="e">
        <f>(J24-L26)^2</f>
        <v>#NUM!</v>
      </c>
      <c r="W24" s="44" t="e">
        <f t="shared" si="11"/>
        <v>#NUM!</v>
      </c>
      <c r="X24" s="2">
        <v>1</v>
      </c>
      <c r="Y24" s="30"/>
      <c r="Z24" s="30"/>
      <c r="AA24" s="35" t="e">
        <f t="shared" si="12"/>
        <v>#NUM!</v>
      </c>
      <c r="AB24" s="45"/>
      <c r="AC24" s="46" t="e">
        <f>AC26</f>
        <v>#NUM!</v>
      </c>
      <c r="AD24" s="46" t="e">
        <f>AD26</f>
        <v>#NUM!</v>
      </c>
      <c r="AE24" s="44" t="e">
        <f t="shared" si="13"/>
        <v>#NUM!</v>
      </c>
      <c r="AF24" s="47" t="e">
        <f t="shared" si="14"/>
        <v>#NUM!</v>
      </c>
      <c r="AG24" s="48" t="e">
        <f>AF24/AF26</f>
        <v>#NUM!</v>
      </c>
      <c r="AH24" s="49" t="e">
        <f t="shared" si="15"/>
        <v>#NUM!</v>
      </c>
      <c r="AI24" s="49" t="e">
        <f t="shared" si="16"/>
        <v>#NUM!</v>
      </c>
      <c r="AJ24" s="50" t="e">
        <f t="shared" si="17"/>
        <v>#NUM!</v>
      </c>
      <c r="AK24" s="51" t="e">
        <f t="shared" si="18"/>
        <v>#NUM!</v>
      </c>
      <c r="AL24" s="50" t="e">
        <f t="shared" si="19"/>
        <v>#NUM!</v>
      </c>
      <c r="AM24" s="39">
        <f t="shared" si="20"/>
        <v>1.9599639845400536</v>
      </c>
      <c r="AN24" s="40" t="e">
        <f t="shared" si="21"/>
        <v>#NUM!</v>
      </c>
      <c r="AO24" s="40" t="e">
        <f t="shared" si="22"/>
        <v>#NUM!</v>
      </c>
      <c r="AP24" s="52" t="e">
        <f t="shared" ref="AP24:AQ25" si="24">EXP(AN24)</f>
        <v>#NUM!</v>
      </c>
      <c r="AQ24" s="52" t="e">
        <f t="shared" si="24"/>
        <v>#NUM!</v>
      </c>
      <c r="AR24" s="19"/>
      <c r="AT24" s="53"/>
      <c r="AU24" s="53">
        <v>1</v>
      </c>
      <c r="AV24" s="54"/>
      <c r="AW24" s="54"/>
      <c r="AY24" s="30"/>
      <c r="AZ24" s="30"/>
      <c r="BA24" s="2"/>
      <c r="BB24" s="2"/>
      <c r="BC24" s="2"/>
      <c r="BD24" s="2"/>
      <c r="BE24" s="2"/>
      <c r="BF24" s="2"/>
      <c r="BG24" s="2"/>
      <c r="BH24" s="2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B25" s="31" t="s">
        <v>79</v>
      </c>
      <c r="C25" s="32"/>
      <c r="D25" s="32"/>
      <c r="E25" s="32"/>
      <c r="F25" s="33"/>
      <c r="H25" s="34" t="e">
        <f t="shared" si="2"/>
        <v>#NUM!</v>
      </c>
      <c r="I25" s="35" t="e">
        <f t="shared" si="8"/>
        <v>#NUM!</v>
      </c>
      <c r="J25" s="36" t="e">
        <f t="shared" si="3"/>
        <v>#NUM!</v>
      </c>
      <c r="K25" s="36" t="e">
        <f t="shared" si="9"/>
        <v>#NUM!</v>
      </c>
      <c r="L25" s="36" t="e">
        <f t="shared" si="4"/>
        <v>#NUM!</v>
      </c>
      <c r="M25" s="37">
        <f t="shared" si="5"/>
        <v>0</v>
      </c>
      <c r="N25" s="38" t="e">
        <f t="shared" si="6"/>
        <v>#NUM!</v>
      </c>
      <c r="O25" s="39">
        <f t="shared" si="10"/>
        <v>1.9599639845400536</v>
      </c>
      <c r="P25" s="40" t="e">
        <f t="shared" si="23"/>
        <v>#NUM!</v>
      </c>
      <c r="Q25" s="40" t="e">
        <f t="shared" si="23"/>
        <v>#NUM!</v>
      </c>
      <c r="R25" s="41">
        <f t="shared" si="7"/>
        <v>0</v>
      </c>
      <c r="S25" s="41">
        <f t="shared" si="7"/>
        <v>0</v>
      </c>
      <c r="T25" s="42"/>
      <c r="V25" s="43" t="e">
        <f>(J25-L26)^2</f>
        <v>#NUM!</v>
      </c>
      <c r="W25" s="44" t="e">
        <f t="shared" si="11"/>
        <v>#NUM!</v>
      </c>
      <c r="X25" s="2">
        <v>1</v>
      </c>
      <c r="Y25" s="30"/>
      <c r="Z25" s="30"/>
      <c r="AA25" s="35" t="e">
        <f t="shared" si="12"/>
        <v>#NUM!</v>
      </c>
      <c r="AB25" s="45"/>
      <c r="AC25" s="46" t="e">
        <f>AC26</f>
        <v>#NUM!</v>
      </c>
      <c r="AD25" s="46" t="e">
        <f>AD26</f>
        <v>#NUM!</v>
      </c>
      <c r="AE25" s="44" t="e">
        <f t="shared" si="13"/>
        <v>#NUM!</v>
      </c>
      <c r="AF25" s="47" t="e">
        <f t="shared" si="14"/>
        <v>#NUM!</v>
      </c>
      <c r="AG25" s="48" t="e">
        <f>AF25/AF26</f>
        <v>#NUM!</v>
      </c>
      <c r="AH25" s="49" t="e">
        <f t="shared" si="15"/>
        <v>#NUM!</v>
      </c>
      <c r="AI25" s="49" t="e">
        <f t="shared" si="16"/>
        <v>#NUM!</v>
      </c>
      <c r="AJ25" s="50" t="e">
        <f t="shared" si="17"/>
        <v>#NUM!</v>
      </c>
      <c r="AK25" s="51" t="e">
        <f t="shared" si="18"/>
        <v>#NUM!</v>
      </c>
      <c r="AL25" s="50" t="e">
        <f t="shared" si="19"/>
        <v>#NUM!</v>
      </c>
      <c r="AM25" s="39">
        <f t="shared" si="20"/>
        <v>1.9599639845400536</v>
      </c>
      <c r="AN25" s="40" t="e">
        <f t="shared" si="21"/>
        <v>#NUM!</v>
      </c>
      <c r="AO25" s="40" t="e">
        <f t="shared" si="22"/>
        <v>#NUM!</v>
      </c>
      <c r="AP25" s="52" t="e">
        <f t="shared" si="24"/>
        <v>#NUM!</v>
      </c>
      <c r="AQ25" s="52" t="e">
        <f t="shared" si="24"/>
        <v>#NUM!</v>
      </c>
      <c r="AR25" s="19"/>
      <c r="AT25" s="53"/>
      <c r="AU25" s="53">
        <v>1</v>
      </c>
      <c r="AV25" s="54"/>
      <c r="AW25" s="54"/>
      <c r="AY25" s="30"/>
      <c r="AZ25" s="30"/>
      <c r="BA25" s="2"/>
      <c r="BB25" s="2"/>
      <c r="BC25" s="2"/>
      <c r="BD25" s="2"/>
      <c r="BE25" s="2"/>
      <c r="BF25" s="2"/>
      <c r="BG25" s="2"/>
      <c r="BH25" s="2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"/>
      <c r="B26" s="55">
        <f>COUNT(C8:C25)</f>
        <v>0</v>
      </c>
      <c r="C26" s="56"/>
      <c r="D26" s="56"/>
      <c r="E26" s="56"/>
      <c r="F26" s="57"/>
      <c r="H26" s="58"/>
      <c r="I26" s="59" t="e">
        <f>SUM(I8:I25)</f>
        <v>#NUM!</v>
      </c>
      <c r="J26" s="60"/>
      <c r="K26" s="61" t="e">
        <f>SUM(K8:K25)</f>
        <v>#NUM!</v>
      </c>
      <c r="L26" s="62" t="e">
        <f>K26/I26</f>
        <v>#NUM!</v>
      </c>
      <c r="M26" s="63" t="e">
        <f>EXP(L26)</f>
        <v>#NUM!</v>
      </c>
      <c r="N26" s="64" t="e">
        <f>SQRT(1/I26)</f>
        <v>#NUM!</v>
      </c>
      <c r="O26" s="39">
        <f t="shared" si="10"/>
        <v>1.9599639845400536</v>
      </c>
      <c r="P26" s="65" t="e">
        <f>L26-(N26*O26)</f>
        <v>#NUM!</v>
      </c>
      <c r="Q26" s="65" t="e">
        <f>L26+(N26*O26)</f>
        <v>#NUM!</v>
      </c>
      <c r="R26" s="66" t="e">
        <f>EXP(P26)</f>
        <v>#NUM!</v>
      </c>
      <c r="S26" s="67" t="e">
        <f>EXP(Q26)</f>
        <v>#NUM!</v>
      </c>
      <c r="T26" s="68"/>
      <c r="U26" s="68"/>
      <c r="V26" s="69"/>
      <c r="W26" s="70" t="e">
        <f>SUM(W8:W25)</f>
        <v>#NUM!</v>
      </c>
      <c r="X26" s="71">
        <f>SUM(X8:X25)</f>
        <v>18</v>
      </c>
      <c r="Y26" s="72" t="e">
        <f>W26-(X26-1)</f>
        <v>#NUM!</v>
      </c>
      <c r="Z26" s="59" t="e">
        <f>I26</f>
        <v>#NUM!</v>
      </c>
      <c r="AA26" s="59" t="e">
        <f>SUM(AA8:AA25)</f>
        <v>#NUM!</v>
      </c>
      <c r="AB26" s="73" t="e">
        <f>AA26/Z26</f>
        <v>#NUM!</v>
      </c>
      <c r="AC26" s="74" t="e">
        <f>Y26/(Z26-AB26)</f>
        <v>#NUM!</v>
      </c>
      <c r="AD26" s="74" t="e">
        <f>IF(W26&lt;X26-1,"0",AC26)</f>
        <v>#NUM!</v>
      </c>
      <c r="AE26" s="69"/>
      <c r="AF26" s="59" t="e">
        <f>SUM(AF8:AF25)</f>
        <v>#NUM!</v>
      </c>
      <c r="AG26" s="75" t="e">
        <f>SUM(AG8:AG25)</f>
        <v>#NUM!</v>
      </c>
      <c r="AH26" s="72" t="e">
        <f>SUM(AH8:AH25)</f>
        <v>#NUM!</v>
      </c>
      <c r="AI26" s="72" t="e">
        <f>AH26/AF26</f>
        <v>#NUM!</v>
      </c>
      <c r="AJ26" s="67" t="e">
        <f>EXP(AI26)</f>
        <v>#NUM!</v>
      </c>
      <c r="AK26" s="76" t="e">
        <f>1/AF26</f>
        <v>#NUM!</v>
      </c>
      <c r="AL26" s="77" t="e">
        <f>SQRT(AK26)</f>
        <v>#NUM!</v>
      </c>
      <c r="AM26" s="39">
        <f t="shared" si="20"/>
        <v>1.9599639845400536</v>
      </c>
      <c r="AN26" s="65" t="e">
        <f>AI26-(AM26*AL26)</f>
        <v>#NUM!</v>
      </c>
      <c r="AO26" s="65" t="e">
        <f t="shared" si="22"/>
        <v>#NUM!</v>
      </c>
      <c r="AP26" s="78" t="e">
        <f>EXP(AN26)</f>
        <v>#NUM!</v>
      </c>
      <c r="AQ26" s="78" t="e">
        <f>EXP(AO26)</f>
        <v>#NUM!</v>
      </c>
      <c r="AR26" s="79"/>
      <c r="AS26" s="80"/>
      <c r="AT26" s="81" t="e">
        <f>W26</f>
        <v>#NUM!</v>
      </c>
      <c r="AU26" s="55">
        <f>SUM(AU8:AU25)</f>
        <v>18</v>
      </c>
      <c r="AV26" s="82" t="e">
        <f>(AT26-(AU26-1))/AT26</f>
        <v>#NUM!</v>
      </c>
      <c r="AW26" s="83" t="e">
        <f>IF(W26&lt;X26-1,"0%",AV26)</f>
        <v>#NUM!</v>
      </c>
      <c r="AX26" s="80"/>
      <c r="AY26" s="61" t="e">
        <f>AT26/(AU26-1)</f>
        <v>#NUM!</v>
      </c>
      <c r="AZ26" s="84" t="e">
        <f>LN(AY26)</f>
        <v>#NUM!</v>
      </c>
      <c r="BA26" s="61" t="e">
        <f>LN(AT26)</f>
        <v>#NUM!</v>
      </c>
      <c r="BB26" s="61">
        <f>LN(AU26-1)</f>
        <v>2.8332133440562162</v>
      </c>
      <c r="BC26" s="61" t="e">
        <f>SQRT(2*AT26)</f>
        <v>#NUM!</v>
      </c>
      <c r="BD26" s="61">
        <f>SQRT(2*AU26-3)</f>
        <v>5.7445626465380286</v>
      </c>
      <c r="BE26" s="61">
        <f>2*(AU26-2)</f>
        <v>32</v>
      </c>
      <c r="BF26" s="61">
        <f>3*(AU26-2)^2</f>
        <v>768</v>
      </c>
      <c r="BG26" s="61">
        <f>1/BE26</f>
        <v>3.125E-2</v>
      </c>
      <c r="BH26" s="85">
        <f>1/BF26</f>
        <v>1.3020833333333333E-3</v>
      </c>
      <c r="BI26" s="85">
        <f>SQRT(BG26*(1-BH26))</f>
        <v>0.17666156881402739</v>
      </c>
      <c r="BJ26" s="86" t="e">
        <f>0.5*(BA26-BB26)/(BC26-BD26)</f>
        <v>#NUM!</v>
      </c>
      <c r="BK26" s="86" t="e">
        <f>IF(W26&lt;=X26,BI26,BJ26)</f>
        <v>#NUM!</v>
      </c>
      <c r="BL26" s="72" t="e">
        <f>AZ26-(1.96*BK26)</f>
        <v>#NUM!</v>
      </c>
      <c r="BM26" s="72" t="e">
        <f>AZ26+(1.96*BK26)</f>
        <v>#NUM!</v>
      </c>
      <c r="BN26" s="72"/>
      <c r="BO26" s="84" t="e">
        <f>EXP(BL26)</f>
        <v>#NUM!</v>
      </c>
      <c r="BP26" s="84" t="e">
        <f>EXP(BM26)</f>
        <v>#NUM!</v>
      </c>
      <c r="BQ26" s="87" t="e">
        <f>AW26</f>
        <v>#NUM!</v>
      </c>
      <c r="BR26" s="87" t="e">
        <f>(BO26-1)/BO26</f>
        <v>#NUM!</v>
      </c>
      <c r="BS26" s="87" t="e">
        <f>(BP26-1)/BP26</f>
        <v>#NUM!</v>
      </c>
    </row>
    <row r="27" spans="1:71" x14ac:dyDescent="0.3">
      <c r="C27" s="88"/>
      <c r="D27" s="88"/>
      <c r="E27" s="88"/>
      <c r="F27" s="89"/>
      <c r="N27" s="90"/>
      <c r="O27" s="90"/>
      <c r="P27" s="90"/>
      <c r="Q27" s="90"/>
      <c r="R27" s="90"/>
      <c r="S27" s="90"/>
      <c r="T27" s="90"/>
      <c r="X27" s="91"/>
      <c r="Y27" s="92"/>
      <c r="Z27" s="92"/>
      <c r="AA27" s="92"/>
      <c r="AB27" s="93"/>
      <c r="AC27" s="93"/>
      <c r="AD27" s="93"/>
      <c r="AE27" s="93"/>
      <c r="AP27" s="94"/>
      <c r="AQ27" s="94"/>
      <c r="AR27" s="94"/>
      <c r="BC27" s="95"/>
      <c r="BJ27" s="92" t="s">
        <v>80</v>
      </c>
      <c r="BP27" s="96" t="s">
        <v>81</v>
      </c>
      <c r="BQ27" s="97" t="e">
        <f>BQ26</f>
        <v>#NUM!</v>
      </c>
      <c r="BR27" s="97" t="e">
        <f>IF(BR26&lt;0,"0%",BR26)</f>
        <v>#NUM!</v>
      </c>
      <c r="BS27" s="98" t="e">
        <f>IF(BS26&lt;0,"0%",BS26)</f>
        <v>#NUM!</v>
      </c>
    </row>
    <row r="28" spans="1:71" ht="26" x14ac:dyDescent="0.3">
      <c r="A28" s="5"/>
      <c r="B28" s="5"/>
      <c r="C28" s="99"/>
      <c r="D28" s="99"/>
      <c r="E28" s="99"/>
      <c r="F28" s="100"/>
      <c r="G28" s="5"/>
      <c r="H28" s="5"/>
      <c r="N28" s="101"/>
      <c r="O28" s="101"/>
      <c r="P28" s="101"/>
      <c r="Q28" s="101"/>
      <c r="R28" s="101"/>
      <c r="S28" s="101"/>
      <c r="T28" s="101"/>
      <c r="AB28" s="1"/>
      <c r="AE28" s="95"/>
      <c r="AF28" s="102"/>
      <c r="AG28" s="102"/>
      <c r="AH28" s="102"/>
      <c r="AI28" s="102"/>
      <c r="AJ28" s="102"/>
      <c r="AK28" s="103" t="s">
        <v>82</v>
      </c>
      <c r="AL28" s="104">
        <f>TINV((1-$E$1),(X26-2))</f>
        <v>2.119905299221255</v>
      </c>
      <c r="AN28" s="105" t="s">
        <v>83</v>
      </c>
      <c r="AO28" s="106">
        <f>$E$1</f>
        <v>0.95</v>
      </c>
      <c r="AP28" s="107" t="e">
        <f>EXP(AI26-AL28*SQRT((1/Z26)+AD26))</f>
        <v>#NUM!</v>
      </c>
      <c r="AQ28" s="107" t="e">
        <f>EXP(AI26+AL28*SQRT((1/Z26)+AD26))</f>
        <v>#NUM!</v>
      </c>
      <c r="AR28" s="19"/>
      <c r="BB28" s="108"/>
      <c r="BC28" s="95"/>
      <c r="BD28" s="95"/>
      <c r="BF28" s="42"/>
      <c r="BH28" s="95"/>
      <c r="BI28" s="109"/>
      <c r="BM28" s="95"/>
    </row>
    <row r="29" spans="1:71" ht="14.5" x14ac:dyDescent="0.3">
      <c r="A29" s="5"/>
      <c r="B29" s="5"/>
      <c r="C29" s="99"/>
      <c r="D29" s="99"/>
      <c r="E29" s="99"/>
      <c r="F29" s="100"/>
      <c r="G29" s="5"/>
      <c r="H29" s="5"/>
      <c r="N29" s="101"/>
      <c r="O29" s="101"/>
      <c r="P29" s="101"/>
      <c r="Q29" s="101"/>
      <c r="R29" s="101"/>
      <c r="S29" s="101"/>
      <c r="T29" s="101"/>
      <c r="AB29" s="1"/>
      <c r="AE29" s="95"/>
      <c r="AF29" s="102"/>
      <c r="AG29" s="102"/>
      <c r="AH29" s="110"/>
      <c r="AI29" s="111"/>
      <c r="AJ29" s="112"/>
      <c r="AK29" s="113"/>
      <c r="AL29" s="14"/>
      <c r="AO29" s="114"/>
      <c r="AP29" s="19"/>
      <c r="AQ29" s="19"/>
      <c r="AR29" s="19"/>
      <c r="BB29" s="108"/>
      <c r="BC29" s="95"/>
      <c r="BD29" s="95"/>
      <c r="BF29" s="42"/>
      <c r="BH29" s="95"/>
      <c r="BI29" s="115"/>
      <c r="BM29" s="95"/>
    </row>
    <row r="30" spans="1:71" x14ac:dyDescent="0.3">
      <c r="C30" s="89"/>
      <c r="D30" s="89"/>
      <c r="E30" s="89"/>
      <c r="F30" s="89"/>
    </row>
    <row r="31" spans="1:71" x14ac:dyDescent="0.3">
      <c r="G31" s="123" t="s">
        <v>3</v>
      </c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1"/>
      <c r="U31" s="123" t="s">
        <v>4</v>
      </c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5"/>
      <c r="AR31" s="11"/>
      <c r="AS31" s="123" t="s">
        <v>5</v>
      </c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5"/>
    </row>
    <row r="32" spans="1:71" x14ac:dyDescent="0.3">
      <c r="A32" s="12"/>
      <c r="B32" s="13" t="s">
        <v>6</v>
      </c>
      <c r="C32" s="120" t="s">
        <v>7</v>
      </c>
      <c r="D32" s="121"/>
      <c r="E32" s="122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ht="60" x14ac:dyDescent="0.3">
      <c r="B33" s="16"/>
      <c r="C33" s="17" t="s">
        <v>8</v>
      </c>
      <c r="D33" s="18" t="s">
        <v>9</v>
      </c>
      <c r="E33" s="18" t="s">
        <v>10</v>
      </c>
      <c r="F33" s="19"/>
      <c r="H33" s="17" t="s">
        <v>11</v>
      </c>
      <c r="I33" s="17" t="s">
        <v>12</v>
      </c>
      <c r="J33" s="20" t="s">
        <v>13</v>
      </c>
      <c r="K33" s="20" t="s">
        <v>14</v>
      </c>
      <c r="L33" s="20" t="s">
        <v>15</v>
      </c>
      <c r="M33" s="21" t="s">
        <v>16</v>
      </c>
      <c r="N33" s="22" t="s">
        <v>17</v>
      </c>
      <c r="O33" s="22" t="s">
        <v>1</v>
      </c>
      <c r="P33" s="21" t="s">
        <v>18</v>
      </c>
      <c r="Q33" s="21" t="s">
        <v>19</v>
      </c>
      <c r="R33" s="21" t="s">
        <v>9</v>
      </c>
      <c r="S33" s="21" t="s">
        <v>10</v>
      </c>
      <c r="T33" s="23"/>
      <c r="U33" s="24"/>
      <c r="V33" s="25" t="s">
        <v>20</v>
      </c>
      <c r="W33" s="20" t="s">
        <v>21</v>
      </c>
      <c r="X33" s="3" t="s">
        <v>22</v>
      </c>
      <c r="Y33" s="3" t="s">
        <v>23</v>
      </c>
      <c r="Z33" s="3" t="s">
        <v>24</v>
      </c>
      <c r="AA33" s="20" t="s">
        <v>25</v>
      </c>
      <c r="AB33" s="20" t="s">
        <v>26</v>
      </c>
      <c r="AC33" s="26" t="s">
        <v>27</v>
      </c>
      <c r="AD33" s="26" t="s">
        <v>28</v>
      </c>
      <c r="AE33" s="3" t="s">
        <v>29</v>
      </c>
      <c r="AF33" s="20" t="s">
        <v>30</v>
      </c>
      <c r="AG33" s="20" t="s">
        <v>31</v>
      </c>
      <c r="AH33" s="20" t="s">
        <v>32</v>
      </c>
      <c r="AI33" s="3" t="s">
        <v>33</v>
      </c>
      <c r="AJ33" s="22" t="s">
        <v>34</v>
      </c>
      <c r="AK33" s="20" t="s">
        <v>35</v>
      </c>
      <c r="AL33" s="20" t="s">
        <v>36</v>
      </c>
      <c r="AM33" s="3" t="s">
        <v>1</v>
      </c>
      <c r="AN33" s="20" t="s">
        <v>37</v>
      </c>
      <c r="AO33" s="20" t="s">
        <v>38</v>
      </c>
      <c r="AP33" s="21" t="s">
        <v>9</v>
      </c>
      <c r="AQ33" s="21" t="s">
        <v>10</v>
      </c>
      <c r="AR33" s="23"/>
      <c r="AT33" s="27" t="s">
        <v>39</v>
      </c>
      <c r="AU33" s="27" t="s">
        <v>22</v>
      </c>
      <c r="AV33" s="28" t="s">
        <v>40</v>
      </c>
      <c r="AW33" s="26" t="s">
        <v>41</v>
      </c>
      <c r="AY33" s="3" t="s">
        <v>42</v>
      </c>
      <c r="AZ33" s="3" t="s">
        <v>43</v>
      </c>
      <c r="BA33" s="3" t="s">
        <v>44</v>
      </c>
      <c r="BB33" s="3" t="s">
        <v>45</v>
      </c>
      <c r="BC33" s="3" t="s">
        <v>46</v>
      </c>
      <c r="BD33" s="3" t="s">
        <v>47</v>
      </c>
      <c r="BE33" s="3" t="s">
        <v>48</v>
      </c>
      <c r="BF33" s="3" t="s">
        <v>49</v>
      </c>
      <c r="BG33" s="3" t="s">
        <v>50</v>
      </c>
      <c r="BH33" s="3" t="s">
        <v>51</v>
      </c>
      <c r="BI33" s="29" t="s">
        <v>52</v>
      </c>
      <c r="BJ33" s="29" t="s">
        <v>53</v>
      </c>
      <c r="BK33" s="29" t="s">
        <v>54</v>
      </c>
      <c r="BL33" s="29" t="s">
        <v>55</v>
      </c>
      <c r="BM33" s="29" t="s">
        <v>56</v>
      </c>
      <c r="BN33" s="30"/>
      <c r="BO33" s="20" t="s">
        <v>57</v>
      </c>
      <c r="BP33" s="20" t="s">
        <v>58</v>
      </c>
      <c r="BQ33" s="21" t="s">
        <v>59</v>
      </c>
      <c r="BR33" s="21" t="s">
        <v>60</v>
      </c>
      <c r="BS33" s="21" t="s">
        <v>61</v>
      </c>
    </row>
    <row r="34" spans="1:71" x14ac:dyDescent="0.3">
      <c r="B34" s="31" t="s">
        <v>62</v>
      </c>
      <c r="C34" s="32"/>
      <c r="D34" s="32"/>
      <c r="E34" s="32"/>
      <c r="F34" s="33"/>
      <c r="H34" s="34" t="e">
        <f>N34^2</f>
        <v>#NUM!</v>
      </c>
      <c r="I34" s="35" t="e">
        <f>1/H34</f>
        <v>#NUM!</v>
      </c>
      <c r="J34" s="36" t="e">
        <f>LN(M34)</f>
        <v>#NUM!</v>
      </c>
      <c r="K34" s="36" t="e">
        <f>I34*J34</f>
        <v>#NUM!</v>
      </c>
      <c r="L34" s="36" t="e">
        <f>LN(M34)</f>
        <v>#NUM!</v>
      </c>
      <c r="M34" s="37">
        <f>C34</f>
        <v>0</v>
      </c>
      <c r="N34" s="38" t="e">
        <f>(Q34-P34)/(2*O34)</f>
        <v>#NUM!</v>
      </c>
      <c r="O34" s="39">
        <f>$E$2</f>
        <v>1.9599639845400536</v>
      </c>
      <c r="P34" s="40" t="e">
        <f t="shared" ref="P34:Q50" si="25">LN(R34)</f>
        <v>#NUM!</v>
      </c>
      <c r="Q34" s="40" t="e">
        <f t="shared" si="25"/>
        <v>#NUM!</v>
      </c>
      <c r="R34" s="41">
        <f>D34</f>
        <v>0</v>
      </c>
      <c r="S34" s="41">
        <f>E34</f>
        <v>0</v>
      </c>
      <c r="T34" s="42"/>
      <c r="V34" s="43" t="e">
        <f>(J34-L51)^2</f>
        <v>#NUM!</v>
      </c>
      <c r="W34" s="44" t="e">
        <f>I34*V34</f>
        <v>#NUM!</v>
      </c>
      <c r="X34" s="2">
        <v>1</v>
      </c>
      <c r="Y34" s="30"/>
      <c r="Z34" s="30"/>
      <c r="AA34" s="35" t="e">
        <f>I34^2</f>
        <v>#NUM!</v>
      </c>
      <c r="AB34" s="45"/>
      <c r="AC34" s="46" t="e">
        <f>AC51</f>
        <v>#NUM!</v>
      </c>
      <c r="AD34" s="46" t="e">
        <f>AD51</f>
        <v>#NUM!</v>
      </c>
      <c r="AE34" s="44" t="e">
        <f>1/I34</f>
        <v>#NUM!</v>
      </c>
      <c r="AF34" s="47" t="e">
        <f>1/(AD34+AE34)</f>
        <v>#NUM!</v>
      </c>
      <c r="AG34" s="48" t="e">
        <f>AF34/AF51</f>
        <v>#NUM!</v>
      </c>
      <c r="AH34" s="49" t="e">
        <f>AF34*J34</f>
        <v>#NUM!</v>
      </c>
      <c r="AI34" s="49" t="e">
        <f>AH34/AF34</f>
        <v>#NUM!</v>
      </c>
      <c r="AJ34" s="50" t="e">
        <f>EXP(AI34)</f>
        <v>#NUM!</v>
      </c>
      <c r="AK34" s="51" t="e">
        <f>1/AF34</f>
        <v>#NUM!</v>
      </c>
      <c r="AL34" s="50" t="e">
        <f>SQRT(AK34)</f>
        <v>#NUM!</v>
      </c>
      <c r="AM34" s="39">
        <f>$E$2</f>
        <v>1.9599639845400536</v>
      </c>
      <c r="AN34" s="40" t="e">
        <f>AI34-(AM34*AL34)</f>
        <v>#NUM!</v>
      </c>
      <c r="AO34" s="40" t="e">
        <f>AI34+(1.96*AL34)</f>
        <v>#NUM!</v>
      </c>
      <c r="AP34" s="52" t="e">
        <f t="shared" ref="AP34:AQ50" si="26">EXP(AN34)</f>
        <v>#NUM!</v>
      </c>
      <c r="AQ34" s="52" t="e">
        <f t="shared" si="26"/>
        <v>#NUM!</v>
      </c>
      <c r="AR34" s="19"/>
      <c r="AT34" s="53"/>
      <c r="AU34" s="53">
        <v>1</v>
      </c>
      <c r="AV34" s="54"/>
      <c r="AW34" s="54"/>
      <c r="AY34" s="30"/>
      <c r="AZ34" s="30"/>
      <c r="BA34" s="2"/>
      <c r="BB34" s="2"/>
      <c r="BC34" s="2"/>
      <c r="BD34" s="2"/>
      <c r="BE34" s="2"/>
      <c r="BF34" s="2"/>
      <c r="BG34" s="2"/>
      <c r="BH34" s="2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x14ac:dyDescent="0.3">
      <c r="B35" s="31" t="s">
        <v>63</v>
      </c>
      <c r="C35" s="32"/>
      <c r="D35" s="32"/>
      <c r="E35" s="32"/>
      <c r="F35" s="33"/>
      <c r="H35" s="34" t="e">
        <f t="shared" ref="H35:H50" si="27">N35^2</f>
        <v>#NUM!</v>
      </c>
      <c r="I35" s="35" t="e">
        <f>1/H35</f>
        <v>#NUM!</v>
      </c>
      <c r="J35" s="36" t="e">
        <f t="shared" ref="J35:J50" si="28">LN(M35)</f>
        <v>#NUM!</v>
      </c>
      <c r="K35" s="36" t="e">
        <f>I35*J35</f>
        <v>#NUM!</v>
      </c>
      <c r="L35" s="36" t="e">
        <f t="shared" ref="L35:L50" si="29">LN(M35)</f>
        <v>#NUM!</v>
      </c>
      <c r="M35" s="37">
        <f t="shared" ref="M35:M50" si="30">C35</f>
        <v>0</v>
      </c>
      <c r="N35" s="38" t="e">
        <f t="shared" ref="N35:N50" si="31">(Q35-P35)/(2*O35)</f>
        <v>#NUM!</v>
      </c>
      <c r="O35" s="39">
        <f>$E$2</f>
        <v>1.9599639845400536</v>
      </c>
      <c r="P35" s="40" t="e">
        <f t="shared" si="25"/>
        <v>#NUM!</v>
      </c>
      <c r="Q35" s="40" t="e">
        <f t="shared" si="25"/>
        <v>#NUM!</v>
      </c>
      <c r="R35" s="41">
        <f t="shared" ref="R35:S50" si="32">D35</f>
        <v>0</v>
      </c>
      <c r="S35" s="41">
        <f t="shared" si="32"/>
        <v>0</v>
      </c>
      <c r="T35" s="42"/>
      <c r="V35" s="43" t="e">
        <f>(J35-L51)^2</f>
        <v>#NUM!</v>
      </c>
      <c r="W35" s="44" t="e">
        <f>I35*V35</f>
        <v>#NUM!</v>
      </c>
      <c r="X35" s="2">
        <v>1</v>
      </c>
      <c r="Y35" s="30"/>
      <c r="Z35" s="30"/>
      <c r="AA35" s="35" t="e">
        <f>I35^2</f>
        <v>#NUM!</v>
      </c>
      <c r="AB35" s="45"/>
      <c r="AC35" s="46" t="e">
        <f>AC51</f>
        <v>#NUM!</v>
      </c>
      <c r="AD35" s="46" t="e">
        <f>AD51</f>
        <v>#NUM!</v>
      </c>
      <c r="AE35" s="44" t="e">
        <f>1/I35</f>
        <v>#NUM!</v>
      </c>
      <c r="AF35" s="47" t="e">
        <f>1/(AD35+AE35)</f>
        <v>#NUM!</v>
      </c>
      <c r="AG35" s="48" t="e">
        <f>AF35/AF51</f>
        <v>#NUM!</v>
      </c>
      <c r="AH35" s="49" t="e">
        <f>AF35*J35</f>
        <v>#NUM!</v>
      </c>
      <c r="AI35" s="49" t="e">
        <f>AH35/AF35</f>
        <v>#NUM!</v>
      </c>
      <c r="AJ35" s="50" t="e">
        <f>EXP(AI35)</f>
        <v>#NUM!</v>
      </c>
      <c r="AK35" s="51" t="e">
        <f>1/AF35</f>
        <v>#NUM!</v>
      </c>
      <c r="AL35" s="50" t="e">
        <f>SQRT(AK35)</f>
        <v>#NUM!</v>
      </c>
      <c r="AM35" s="39">
        <f>$E$2</f>
        <v>1.9599639845400536</v>
      </c>
      <c r="AN35" s="40" t="e">
        <f>AI35-(AM35*AL35)</f>
        <v>#NUM!</v>
      </c>
      <c r="AO35" s="40" t="e">
        <f>AI35+(1.96*AL35)</f>
        <v>#NUM!</v>
      </c>
      <c r="AP35" s="52" t="e">
        <f t="shared" si="26"/>
        <v>#NUM!</v>
      </c>
      <c r="AQ35" s="52" t="e">
        <f t="shared" si="26"/>
        <v>#NUM!</v>
      </c>
      <c r="AR35" s="19"/>
      <c r="AT35" s="53"/>
      <c r="AU35" s="53">
        <v>1</v>
      </c>
      <c r="AV35" s="54"/>
      <c r="AW35" s="54"/>
      <c r="AY35" s="30"/>
      <c r="AZ35" s="30"/>
      <c r="BA35" s="2"/>
      <c r="BB35" s="2"/>
      <c r="BC35" s="2"/>
      <c r="BD35" s="2"/>
      <c r="BE35" s="2"/>
      <c r="BF35" s="2"/>
      <c r="BG35" s="2"/>
      <c r="BH35" s="2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x14ac:dyDescent="0.3">
      <c r="B36" s="31" t="s">
        <v>64</v>
      </c>
      <c r="C36" s="32"/>
      <c r="D36" s="32"/>
      <c r="E36" s="32"/>
      <c r="F36" s="33"/>
      <c r="H36" s="34" t="e">
        <f t="shared" si="27"/>
        <v>#NUM!</v>
      </c>
      <c r="I36" s="35" t="e">
        <f>1/H36</f>
        <v>#NUM!</v>
      </c>
      <c r="J36" s="36" t="e">
        <f t="shared" si="28"/>
        <v>#NUM!</v>
      </c>
      <c r="K36" s="36" t="e">
        <f>I36*J36</f>
        <v>#NUM!</v>
      </c>
      <c r="L36" s="36" t="e">
        <f t="shared" si="29"/>
        <v>#NUM!</v>
      </c>
      <c r="M36" s="37">
        <f t="shared" si="30"/>
        <v>0</v>
      </c>
      <c r="N36" s="38" t="e">
        <f t="shared" si="31"/>
        <v>#NUM!</v>
      </c>
      <c r="O36" s="39">
        <f>$E$2</f>
        <v>1.9599639845400536</v>
      </c>
      <c r="P36" s="40" t="e">
        <f t="shared" si="25"/>
        <v>#NUM!</v>
      </c>
      <c r="Q36" s="40" t="e">
        <f t="shared" si="25"/>
        <v>#NUM!</v>
      </c>
      <c r="R36" s="41">
        <f t="shared" si="32"/>
        <v>0</v>
      </c>
      <c r="S36" s="41">
        <f t="shared" si="32"/>
        <v>0</v>
      </c>
      <c r="T36" s="42"/>
      <c r="V36" s="43" t="e">
        <f>(J36-L51)^2</f>
        <v>#NUM!</v>
      </c>
      <c r="W36" s="44" t="e">
        <f>I36*V36</f>
        <v>#NUM!</v>
      </c>
      <c r="X36" s="2">
        <v>1</v>
      </c>
      <c r="Y36" s="30"/>
      <c r="Z36" s="30"/>
      <c r="AA36" s="35" t="e">
        <f>I36^2</f>
        <v>#NUM!</v>
      </c>
      <c r="AB36" s="45"/>
      <c r="AC36" s="46" t="e">
        <f>AC51</f>
        <v>#NUM!</v>
      </c>
      <c r="AD36" s="46" t="e">
        <f>AD51</f>
        <v>#NUM!</v>
      </c>
      <c r="AE36" s="44" t="e">
        <f>1/I36</f>
        <v>#NUM!</v>
      </c>
      <c r="AF36" s="47" t="e">
        <f>1/(AD36+AE36)</f>
        <v>#NUM!</v>
      </c>
      <c r="AG36" s="48" t="e">
        <f>AF36/AF51</f>
        <v>#NUM!</v>
      </c>
      <c r="AH36" s="49" t="e">
        <f>AF36*J36</f>
        <v>#NUM!</v>
      </c>
      <c r="AI36" s="49" t="e">
        <f>AH36/AF36</f>
        <v>#NUM!</v>
      </c>
      <c r="AJ36" s="50" t="e">
        <f>EXP(AI36)</f>
        <v>#NUM!</v>
      </c>
      <c r="AK36" s="51" t="e">
        <f>1/AF36</f>
        <v>#NUM!</v>
      </c>
      <c r="AL36" s="50" t="e">
        <f>SQRT(AK36)</f>
        <v>#NUM!</v>
      </c>
      <c r="AM36" s="39">
        <f>$E$2</f>
        <v>1.9599639845400536</v>
      </c>
      <c r="AN36" s="40" t="e">
        <f>AI36-(AM36*AL36)</f>
        <v>#NUM!</v>
      </c>
      <c r="AO36" s="40" t="e">
        <f>AI36+(1.96*AL36)</f>
        <v>#NUM!</v>
      </c>
      <c r="AP36" s="52" t="e">
        <f t="shared" si="26"/>
        <v>#NUM!</v>
      </c>
      <c r="AQ36" s="52" t="e">
        <f t="shared" si="26"/>
        <v>#NUM!</v>
      </c>
      <c r="AR36" s="19"/>
      <c r="AT36" s="53"/>
      <c r="AU36" s="53">
        <v>1</v>
      </c>
      <c r="AV36" s="54"/>
      <c r="AW36" s="54"/>
      <c r="AY36" s="30"/>
      <c r="AZ36" s="30"/>
      <c r="BA36" s="2"/>
      <c r="BB36" s="2"/>
      <c r="BC36" s="2"/>
      <c r="BD36" s="2"/>
      <c r="BE36" s="2"/>
      <c r="BF36" s="2"/>
      <c r="BG36" s="2"/>
      <c r="BH36" s="2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5"/>
      <c r="B37" s="31" t="s">
        <v>65</v>
      </c>
      <c r="C37" s="32"/>
      <c r="D37" s="32"/>
      <c r="E37" s="32"/>
      <c r="F37" s="33"/>
      <c r="H37" s="34" t="e">
        <f t="shared" si="27"/>
        <v>#NUM!</v>
      </c>
      <c r="I37" s="35" t="e">
        <f t="shared" ref="I37:I50" si="33">1/H37</f>
        <v>#NUM!</v>
      </c>
      <c r="J37" s="36" t="e">
        <f t="shared" si="28"/>
        <v>#NUM!</v>
      </c>
      <c r="K37" s="36" t="e">
        <f t="shared" ref="K37:K50" si="34">I37*J37</f>
        <v>#NUM!</v>
      </c>
      <c r="L37" s="36" t="e">
        <f t="shared" si="29"/>
        <v>#NUM!</v>
      </c>
      <c r="M37" s="37">
        <f t="shared" si="30"/>
        <v>0</v>
      </c>
      <c r="N37" s="38" t="e">
        <f t="shared" si="31"/>
        <v>#NUM!</v>
      </c>
      <c r="O37" s="39">
        <f t="shared" ref="O37:O51" si="35">$E$2</f>
        <v>1.9599639845400536</v>
      </c>
      <c r="P37" s="40" t="e">
        <f t="shared" si="25"/>
        <v>#NUM!</v>
      </c>
      <c r="Q37" s="40" t="e">
        <f t="shared" si="25"/>
        <v>#NUM!</v>
      </c>
      <c r="R37" s="41">
        <f t="shared" si="32"/>
        <v>0</v>
      </c>
      <c r="S37" s="41">
        <f t="shared" si="32"/>
        <v>0</v>
      </c>
      <c r="T37" s="42"/>
      <c r="V37" s="43" t="e">
        <f>(J37-L51)^2</f>
        <v>#NUM!</v>
      </c>
      <c r="W37" s="44" t="e">
        <f t="shared" ref="W37:W50" si="36">I37*V37</f>
        <v>#NUM!</v>
      </c>
      <c r="X37" s="2">
        <v>1</v>
      </c>
      <c r="Y37" s="30"/>
      <c r="Z37" s="30"/>
      <c r="AA37" s="35" t="e">
        <f t="shared" ref="AA37:AA50" si="37">I37^2</f>
        <v>#NUM!</v>
      </c>
      <c r="AB37" s="45"/>
      <c r="AC37" s="46" t="e">
        <f>AC51</f>
        <v>#NUM!</v>
      </c>
      <c r="AD37" s="46" t="e">
        <f>AD51</f>
        <v>#NUM!</v>
      </c>
      <c r="AE37" s="44" t="e">
        <f t="shared" ref="AE37:AE50" si="38">1/I37</f>
        <v>#NUM!</v>
      </c>
      <c r="AF37" s="47" t="e">
        <f t="shared" ref="AF37:AF50" si="39">1/(AD37+AE37)</f>
        <v>#NUM!</v>
      </c>
      <c r="AG37" s="48" t="e">
        <f>AF37/AF51</f>
        <v>#NUM!</v>
      </c>
      <c r="AH37" s="49" t="e">
        <f t="shared" ref="AH37:AH50" si="40">AF37*J37</f>
        <v>#NUM!</v>
      </c>
      <c r="AI37" s="49" t="e">
        <f t="shared" ref="AI37:AI50" si="41">AH37/AF37</f>
        <v>#NUM!</v>
      </c>
      <c r="AJ37" s="50" t="e">
        <f t="shared" ref="AJ37:AJ50" si="42">EXP(AI37)</f>
        <v>#NUM!</v>
      </c>
      <c r="AK37" s="51" t="e">
        <f t="shared" ref="AK37:AK50" si="43">1/AF37</f>
        <v>#NUM!</v>
      </c>
      <c r="AL37" s="50" t="e">
        <f t="shared" ref="AL37:AL50" si="44">SQRT(AK37)</f>
        <v>#NUM!</v>
      </c>
      <c r="AM37" s="39">
        <f t="shared" ref="AM37:AM51" si="45">$E$2</f>
        <v>1.9599639845400536</v>
      </c>
      <c r="AN37" s="40" t="e">
        <f t="shared" ref="AN37:AN50" si="46">AI37-(AM37*AL37)</f>
        <v>#NUM!</v>
      </c>
      <c r="AO37" s="40" t="e">
        <f t="shared" ref="AO37:AO51" si="47">AI37+(AM37*AL37)</f>
        <v>#NUM!</v>
      </c>
      <c r="AP37" s="52" t="e">
        <f t="shared" si="26"/>
        <v>#NUM!</v>
      </c>
      <c r="AQ37" s="52" t="e">
        <f t="shared" si="26"/>
        <v>#NUM!</v>
      </c>
      <c r="AR37" s="19"/>
      <c r="AT37" s="53"/>
      <c r="AU37" s="53">
        <v>1</v>
      </c>
      <c r="AV37" s="54"/>
      <c r="AW37" s="54"/>
      <c r="AY37" s="30"/>
      <c r="AZ37" s="30"/>
      <c r="BA37" s="2"/>
      <c r="BB37" s="2"/>
      <c r="BC37" s="2"/>
      <c r="BD37" s="2"/>
      <c r="BE37" s="2"/>
      <c r="BF37" s="2"/>
      <c r="BG37" s="2"/>
      <c r="BH37" s="2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3">
      <c r="A38" s="5"/>
      <c r="B38" s="31" t="s">
        <v>66</v>
      </c>
      <c r="C38" s="32"/>
      <c r="D38" s="32"/>
      <c r="E38" s="32"/>
      <c r="F38" s="33"/>
      <c r="H38" s="34" t="e">
        <f t="shared" si="27"/>
        <v>#NUM!</v>
      </c>
      <c r="I38" s="35" t="e">
        <f t="shared" si="33"/>
        <v>#NUM!</v>
      </c>
      <c r="J38" s="36" t="e">
        <f t="shared" si="28"/>
        <v>#NUM!</v>
      </c>
      <c r="K38" s="36" t="e">
        <f t="shared" si="34"/>
        <v>#NUM!</v>
      </c>
      <c r="L38" s="36" t="e">
        <f t="shared" si="29"/>
        <v>#NUM!</v>
      </c>
      <c r="M38" s="37">
        <f t="shared" si="30"/>
        <v>0</v>
      </c>
      <c r="N38" s="38" t="e">
        <f t="shared" si="31"/>
        <v>#NUM!</v>
      </c>
      <c r="O38" s="39">
        <f t="shared" si="35"/>
        <v>1.9599639845400536</v>
      </c>
      <c r="P38" s="40" t="e">
        <f t="shared" si="25"/>
        <v>#NUM!</v>
      </c>
      <c r="Q38" s="40" t="e">
        <f t="shared" si="25"/>
        <v>#NUM!</v>
      </c>
      <c r="R38" s="41">
        <f t="shared" si="32"/>
        <v>0</v>
      </c>
      <c r="S38" s="41">
        <f t="shared" si="32"/>
        <v>0</v>
      </c>
      <c r="T38" s="42"/>
      <c r="V38" s="43" t="e">
        <f>(J38-L51)^2</f>
        <v>#NUM!</v>
      </c>
      <c r="W38" s="44" t="e">
        <f t="shared" si="36"/>
        <v>#NUM!</v>
      </c>
      <c r="X38" s="2">
        <v>1</v>
      </c>
      <c r="Y38" s="30"/>
      <c r="Z38" s="30"/>
      <c r="AA38" s="35" t="e">
        <f t="shared" si="37"/>
        <v>#NUM!</v>
      </c>
      <c r="AB38" s="45"/>
      <c r="AC38" s="46" t="e">
        <f>AC51</f>
        <v>#NUM!</v>
      </c>
      <c r="AD38" s="46" t="e">
        <f>AD51</f>
        <v>#NUM!</v>
      </c>
      <c r="AE38" s="44" t="e">
        <f t="shared" si="38"/>
        <v>#NUM!</v>
      </c>
      <c r="AF38" s="47" t="e">
        <f t="shared" si="39"/>
        <v>#NUM!</v>
      </c>
      <c r="AG38" s="48" t="e">
        <f>AF38/AF51</f>
        <v>#NUM!</v>
      </c>
      <c r="AH38" s="49" t="e">
        <f t="shared" si="40"/>
        <v>#NUM!</v>
      </c>
      <c r="AI38" s="49" t="e">
        <f t="shared" si="41"/>
        <v>#NUM!</v>
      </c>
      <c r="AJ38" s="50" t="e">
        <f t="shared" si="42"/>
        <v>#NUM!</v>
      </c>
      <c r="AK38" s="51" t="e">
        <f t="shared" si="43"/>
        <v>#NUM!</v>
      </c>
      <c r="AL38" s="50" t="e">
        <f t="shared" si="44"/>
        <v>#NUM!</v>
      </c>
      <c r="AM38" s="39">
        <f t="shared" si="45"/>
        <v>1.9599639845400536</v>
      </c>
      <c r="AN38" s="40" t="e">
        <f t="shared" si="46"/>
        <v>#NUM!</v>
      </c>
      <c r="AO38" s="40" t="e">
        <f t="shared" si="47"/>
        <v>#NUM!</v>
      </c>
      <c r="AP38" s="52" t="e">
        <f t="shared" si="26"/>
        <v>#NUM!</v>
      </c>
      <c r="AQ38" s="52" t="e">
        <f t="shared" si="26"/>
        <v>#NUM!</v>
      </c>
      <c r="AR38" s="19"/>
      <c r="AT38" s="53"/>
      <c r="AU38" s="53">
        <v>1</v>
      </c>
      <c r="AV38" s="54"/>
      <c r="AW38" s="54"/>
      <c r="AY38" s="30"/>
      <c r="AZ38" s="30"/>
      <c r="BA38" s="2"/>
      <c r="BB38" s="2"/>
      <c r="BC38" s="2"/>
      <c r="BD38" s="2"/>
      <c r="BE38" s="2"/>
      <c r="BF38" s="2"/>
      <c r="BG38" s="2"/>
      <c r="BH38" s="2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5"/>
      <c r="B39" s="31" t="s">
        <v>67</v>
      </c>
      <c r="C39" s="32"/>
      <c r="D39" s="32"/>
      <c r="E39" s="32"/>
      <c r="F39" s="33"/>
      <c r="H39" s="34" t="e">
        <f t="shared" si="27"/>
        <v>#NUM!</v>
      </c>
      <c r="I39" s="35" t="e">
        <f t="shared" si="33"/>
        <v>#NUM!</v>
      </c>
      <c r="J39" s="36" t="e">
        <f t="shared" si="28"/>
        <v>#NUM!</v>
      </c>
      <c r="K39" s="36" t="e">
        <f t="shared" si="34"/>
        <v>#NUM!</v>
      </c>
      <c r="L39" s="36" t="e">
        <f t="shared" si="29"/>
        <v>#NUM!</v>
      </c>
      <c r="M39" s="37">
        <f t="shared" si="30"/>
        <v>0</v>
      </c>
      <c r="N39" s="38" t="e">
        <f t="shared" si="31"/>
        <v>#NUM!</v>
      </c>
      <c r="O39" s="39">
        <f t="shared" si="35"/>
        <v>1.9599639845400536</v>
      </c>
      <c r="P39" s="40" t="e">
        <f t="shared" si="25"/>
        <v>#NUM!</v>
      </c>
      <c r="Q39" s="40" t="e">
        <f t="shared" si="25"/>
        <v>#NUM!</v>
      </c>
      <c r="R39" s="41">
        <f t="shared" si="32"/>
        <v>0</v>
      </c>
      <c r="S39" s="41">
        <f t="shared" si="32"/>
        <v>0</v>
      </c>
      <c r="T39" s="42"/>
      <c r="V39" s="43" t="e">
        <f>(J39-L51)^2</f>
        <v>#NUM!</v>
      </c>
      <c r="W39" s="44" t="e">
        <f t="shared" si="36"/>
        <v>#NUM!</v>
      </c>
      <c r="X39" s="2">
        <v>1</v>
      </c>
      <c r="Y39" s="30"/>
      <c r="Z39" s="30"/>
      <c r="AA39" s="35" t="e">
        <f t="shared" si="37"/>
        <v>#NUM!</v>
      </c>
      <c r="AB39" s="45"/>
      <c r="AC39" s="46" t="e">
        <f>AC51</f>
        <v>#NUM!</v>
      </c>
      <c r="AD39" s="46" t="e">
        <f>AD51</f>
        <v>#NUM!</v>
      </c>
      <c r="AE39" s="44" t="e">
        <f t="shared" si="38"/>
        <v>#NUM!</v>
      </c>
      <c r="AF39" s="47" t="e">
        <f t="shared" si="39"/>
        <v>#NUM!</v>
      </c>
      <c r="AG39" s="48" t="e">
        <f>AF39/AF51</f>
        <v>#NUM!</v>
      </c>
      <c r="AH39" s="49" t="e">
        <f t="shared" si="40"/>
        <v>#NUM!</v>
      </c>
      <c r="AI39" s="49" t="e">
        <f t="shared" si="41"/>
        <v>#NUM!</v>
      </c>
      <c r="AJ39" s="50" t="e">
        <f t="shared" si="42"/>
        <v>#NUM!</v>
      </c>
      <c r="AK39" s="51" t="e">
        <f t="shared" si="43"/>
        <v>#NUM!</v>
      </c>
      <c r="AL39" s="50" t="e">
        <f t="shared" si="44"/>
        <v>#NUM!</v>
      </c>
      <c r="AM39" s="39">
        <f t="shared" si="45"/>
        <v>1.9599639845400536</v>
      </c>
      <c r="AN39" s="40" t="e">
        <f t="shared" si="46"/>
        <v>#NUM!</v>
      </c>
      <c r="AO39" s="40" t="e">
        <f t="shared" si="47"/>
        <v>#NUM!</v>
      </c>
      <c r="AP39" s="52" t="e">
        <f t="shared" si="26"/>
        <v>#NUM!</v>
      </c>
      <c r="AQ39" s="52" t="e">
        <f t="shared" si="26"/>
        <v>#NUM!</v>
      </c>
      <c r="AR39" s="19"/>
      <c r="AT39" s="53"/>
      <c r="AU39" s="53">
        <v>1</v>
      </c>
      <c r="AV39" s="54"/>
      <c r="AW39" s="54"/>
      <c r="AY39" s="30"/>
      <c r="AZ39" s="30"/>
      <c r="BA39" s="2"/>
      <c r="BB39" s="2"/>
      <c r="BC39" s="2"/>
      <c r="BD39" s="2"/>
      <c r="BE39" s="2"/>
      <c r="BF39" s="2"/>
      <c r="BG39" s="2"/>
      <c r="BH39" s="2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5"/>
      <c r="B40" s="31" t="s">
        <v>68</v>
      </c>
      <c r="C40" s="32"/>
      <c r="D40" s="32"/>
      <c r="E40" s="32"/>
      <c r="F40" s="33"/>
      <c r="H40" s="34" t="e">
        <f t="shared" si="27"/>
        <v>#NUM!</v>
      </c>
      <c r="I40" s="35" t="e">
        <f t="shared" si="33"/>
        <v>#NUM!</v>
      </c>
      <c r="J40" s="36" t="e">
        <f t="shared" si="28"/>
        <v>#NUM!</v>
      </c>
      <c r="K40" s="36" t="e">
        <f t="shared" si="34"/>
        <v>#NUM!</v>
      </c>
      <c r="L40" s="36" t="e">
        <f t="shared" si="29"/>
        <v>#NUM!</v>
      </c>
      <c r="M40" s="37">
        <f t="shared" si="30"/>
        <v>0</v>
      </c>
      <c r="N40" s="38" t="e">
        <f t="shared" si="31"/>
        <v>#NUM!</v>
      </c>
      <c r="O40" s="39">
        <f t="shared" si="35"/>
        <v>1.9599639845400536</v>
      </c>
      <c r="P40" s="40" t="e">
        <f t="shared" si="25"/>
        <v>#NUM!</v>
      </c>
      <c r="Q40" s="40" t="e">
        <f t="shared" si="25"/>
        <v>#NUM!</v>
      </c>
      <c r="R40" s="41">
        <f t="shared" si="32"/>
        <v>0</v>
      </c>
      <c r="S40" s="41">
        <f t="shared" si="32"/>
        <v>0</v>
      </c>
      <c r="T40" s="42"/>
      <c r="V40" s="43" t="e">
        <f>(J40-L51)^2</f>
        <v>#NUM!</v>
      </c>
      <c r="W40" s="44" t="e">
        <f t="shared" si="36"/>
        <v>#NUM!</v>
      </c>
      <c r="X40" s="2">
        <v>1</v>
      </c>
      <c r="Y40" s="30"/>
      <c r="Z40" s="30"/>
      <c r="AA40" s="35" t="e">
        <f t="shared" si="37"/>
        <v>#NUM!</v>
      </c>
      <c r="AB40" s="45"/>
      <c r="AC40" s="46" t="e">
        <f>AC51</f>
        <v>#NUM!</v>
      </c>
      <c r="AD40" s="46" t="e">
        <f>AD51</f>
        <v>#NUM!</v>
      </c>
      <c r="AE40" s="44" t="e">
        <f t="shared" si="38"/>
        <v>#NUM!</v>
      </c>
      <c r="AF40" s="47" t="e">
        <f t="shared" si="39"/>
        <v>#NUM!</v>
      </c>
      <c r="AG40" s="48" t="e">
        <f>AF40/AF51</f>
        <v>#NUM!</v>
      </c>
      <c r="AH40" s="49" t="e">
        <f t="shared" si="40"/>
        <v>#NUM!</v>
      </c>
      <c r="AI40" s="49" t="e">
        <f t="shared" si="41"/>
        <v>#NUM!</v>
      </c>
      <c r="AJ40" s="50" t="e">
        <f t="shared" si="42"/>
        <v>#NUM!</v>
      </c>
      <c r="AK40" s="51" t="e">
        <f t="shared" si="43"/>
        <v>#NUM!</v>
      </c>
      <c r="AL40" s="50" t="e">
        <f t="shared" si="44"/>
        <v>#NUM!</v>
      </c>
      <c r="AM40" s="39">
        <f t="shared" si="45"/>
        <v>1.9599639845400536</v>
      </c>
      <c r="AN40" s="40" t="e">
        <f t="shared" si="46"/>
        <v>#NUM!</v>
      </c>
      <c r="AO40" s="40" t="e">
        <f t="shared" si="47"/>
        <v>#NUM!</v>
      </c>
      <c r="AP40" s="52" t="e">
        <f t="shared" si="26"/>
        <v>#NUM!</v>
      </c>
      <c r="AQ40" s="52" t="e">
        <f t="shared" si="26"/>
        <v>#NUM!</v>
      </c>
      <c r="AR40" s="19"/>
      <c r="AT40" s="53"/>
      <c r="AU40" s="53">
        <v>1</v>
      </c>
      <c r="AV40" s="54"/>
      <c r="AW40" s="54"/>
      <c r="AY40" s="30"/>
      <c r="AZ40" s="30"/>
      <c r="BA40" s="2"/>
      <c r="BB40" s="2"/>
      <c r="BC40" s="2"/>
      <c r="BD40" s="2"/>
      <c r="BE40" s="2"/>
      <c r="BF40" s="2"/>
      <c r="BG40" s="2"/>
      <c r="BH40" s="2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5"/>
      <c r="B41" s="31" t="s">
        <v>69</v>
      </c>
      <c r="C41" s="32"/>
      <c r="D41" s="32"/>
      <c r="E41" s="32"/>
      <c r="F41" s="33"/>
      <c r="H41" s="34" t="e">
        <f t="shared" si="27"/>
        <v>#NUM!</v>
      </c>
      <c r="I41" s="35" t="e">
        <f t="shared" si="33"/>
        <v>#NUM!</v>
      </c>
      <c r="J41" s="36" t="e">
        <f t="shared" si="28"/>
        <v>#NUM!</v>
      </c>
      <c r="K41" s="36" t="e">
        <f t="shared" si="34"/>
        <v>#NUM!</v>
      </c>
      <c r="L41" s="36" t="e">
        <f t="shared" si="29"/>
        <v>#NUM!</v>
      </c>
      <c r="M41" s="37">
        <f t="shared" si="30"/>
        <v>0</v>
      </c>
      <c r="N41" s="38" t="e">
        <f t="shared" si="31"/>
        <v>#NUM!</v>
      </c>
      <c r="O41" s="39">
        <f t="shared" si="35"/>
        <v>1.9599639845400536</v>
      </c>
      <c r="P41" s="40" t="e">
        <f t="shared" si="25"/>
        <v>#NUM!</v>
      </c>
      <c r="Q41" s="40" t="e">
        <f t="shared" si="25"/>
        <v>#NUM!</v>
      </c>
      <c r="R41" s="41">
        <f t="shared" si="32"/>
        <v>0</v>
      </c>
      <c r="S41" s="41">
        <f t="shared" si="32"/>
        <v>0</v>
      </c>
      <c r="T41" s="42"/>
      <c r="V41" s="43" t="e">
        <f>(J41-L51)^2</f>
        <v>#NUM!</v>
      </c>
      <c r="W41" s="44" t="e">
        <f t="shared" si="36"/>
        <v>#NUM!</v>
      </c>
      <c r="X41" s="2">
        <v>1</v>
      </c>
      <c r="Y41" s="30"/>
      <c r="Z41" s="30"/>
      <c r="AA41" s="35" t="e">
        <f t="shared" si="37"/>
        <v>#NUM!</v>
      </c>
      <c r="AB41" s="45"/>
      <c r="AC41" s="46" t="e">
        <f>AC51</f>
        <v>#NUM!</v>
      </c>
      <c r="AD41" s="46" t="e">
        <f>AD51</f>
        <v>#NUM!</v>
      </c>
      <c r="AE41" s="44" t="e">
        <f t="shared" si="38"/>
        <v>#NUM!</v>
      </c>
      <c r="AF41" s="47" t="e">
        <f t="shared" si="39"/>
        <v>#NUM!</v>
      </c>
      <c r="AG41" s="48" t="e">
        <f>AF41/AF51</f>
        <v>#NUM!</v>
      </c>
      <c r="AH41" s="49" t="e">
        <f t="shared" si="40"/>
        <v>#NUM!</v>
      </c>
      <c r="AI41" s="49" t="e">
        <f t="shared" si="41"/>
        <v>#NUM!</v>
      </c>
      <c r="AJ41" s="50" t="e">
        <f t="shared" si="42"/>
        <v>#NUM!</v>
      </c>
      <c r="AK41" s="51" t="e">
        <f t="shared" si="43"/>
        <v>#NUM!</v>
      </c>
      <c r="AL41" s="50" t="e">
        <f t="shared" si="44"/>
        <v>#NUM!</v>
      </c>
      <c r="AM41" s="39">
        <f t="shared" si="45"/>
        <v>1.9599639845400536</v>
      </c>
      <c r="AN41" s="40" t="e">
        <f t="shared" si="46"/>
        <v>#NUM!</v>
      </c>
      <c r="AO41" s="40" t="e">
        <f t="shared" si="47"/>
        <v>#NUM!</v>
      </c>
      <c r="AP41" s="52" t="e">
        <f t="shared" si="26"/>
        <v>#NUM!</v>
      </c>
      <c r="AQ41" s="52" t="e">
        <f t="shared" si="26"/>
        <v>#NUM!</v>
      </c>
      <c r="AR41" s="19"/>
      <c r="AT41" s="53"/>
      <c r="AU41" s="53">
        <v>1</v>
      </c>
      <c r="AV41" s="54"/>
      <c r="AW41" s="54"/>
      <c r="AY41" s="30"/>
      <c r="AZ41" s="30"/>
      <c r="BA41" s="2"/>
      <c r="BB41" s="2"/>
      <c r="BC41" s="2"/>
      <c r="BD41" s="2"/>
      <c r="BE41" s="2"/>
      <c r="BF41" s="2"/>
      <c r="BG41" s="2"/>
      <c r="BH41" s="2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5"/>
      <c r="B42" s="31" t="s">
        <v>70</v>
      </c>
      <c r="C42" s="32"/>
      <c r="D42" s="32"/>
      <c r="E42" s="32"/>
      <c r="F42" s="33"/>
      <c r="H42" s="34" t="e">
        <f t="shared" si="27"/>
        <v>#NUM!</v>
      </c>
      <c r="I42" s="35" t="e">
        <f t="shared" si="33"/>
        <v>#NUM!</v>
      </c>
      <c r="J42" s="36" t="e">
        <f t="shared" si="28"/>
        <v>#NUM!</v>
      </c>
      <c r="K42" s="36" t="e">
        <f t="shared" si="34"/>
        <v>#NUM!</v>
      </c>
      <c r="L42" s="36" t="e">
        <f t="shared" si="29"/>
        <v>#NUM!</v>
      </c>
      <c r="M42" s="37">
        <f t="shared" si="30"/>
        <v>0</v>
      </c>
      <c r="N42" s="38" t="e">
        <f t="shared" si="31"/>
        <v>#NUM!</v>
      </c>
      <c r="O42" s="39">
        <f t="shared" si="35"/>
        <v>1.9599639845400536</v>
      </c>
      <c r="P42" s="40" t="e">
        <f t="shared" si="25"/>
        <v>#NUM!</v>
      </c>
      <c r="Q42" s="40" t="e">
        <f t="shared" si="25"/>
        <v>#NUM!</v>
      </c>
      <c r="R42" s="41">
        <f t="shared" si="32"/>
        <v>0</v>
      </c>
      <c r="S42" s="41">
        <f t="shared" si="32"/>
        <v>0</v>
      </c>
      <c r="T42" s="42"/>
      <c r="V42" s="43" t="e">
        <f>(J42-L51)^2</f>
        <v>#NUM!</v>
      </c>
      <c r="W42" s="44" t="e">
        <f t="shared" si="36"/>
        <v>#NUM!</v>
      </c>
      <c r="X42" s="2">
        <v>1</v>
      </c>
      <c r="Y42" s="30"/>
      <c r="Z42" s="30"/>
      <c r="AA42" s="35" t="e">
        <f t="shared" si="37"/>
        <v>#NUM!</v>
      </c>
      <c r="AB42" s="45"/>
      <c r="AC42" s="46" t="e">
        <f>AC51</f>
        <v>#NUM!</v>
      </c>
      <c r="AD42" s="46" t="e">
        <f>AD51</f>
        <v>#NUM!</v>
      </c>
      <c r="AE42" s="44" t="e">
        <f t="shared" si="38"/>
        <v>#NUM!</v>
      </c>
      <c r="AF42" s="47" t="e">
        <f t="shared" si="39"/>
        <v>#NUM!</v>
      </c>
      <c r="AG42" s="48" t="e">
        <f>AF42/AF51</f>
        <v>#NUM!</v>
      </c>
      <c r="AH42" s="49" t="e">
        <f t="shared" si="40"/>
        <v>#NUM!</v>
      </c>
      <c r="AI42" s="49" t="e">
        <f t="shared" si="41"/>
        <v>#NUM!</v>
      </c>
      <c r="AJ42" s="50" t="e">
        <f t="shared" si="42"/>
        <v>#NUM!</v>
      </c>
      <c r="AK42" s="51" t="e">
        <f t="shared" si="43"/>
        <v>#NUM!</v>
      </c>
      <c r="AL42" s="50" t="e">
        <f t="shared" si="44"/>
        <v>#NUM!</v>
      </c>
      <c r="AM42" s="39">
        <f t="shared" si="45"/>
        <v>1.9599639845400536</v>
      </c>
      <c r="AN42" s="40" t="e">
        <f t="shared" si="46"/>
        <v>#NUM!</v>
      </c>
      <c r="AO42" s="40" t="e">
        <f t="shared" si="47"/>
        <v>#NUM!</v>
      </c>
      <c r="AP42" s="52" t="e">
        <f t="shared" si="26"/>
        <v>#NUM!</v>
      </c>
      <c r="AQ42" s="52" t="e">
        <f t="shared" si="26"/>
        <v>#NUM!</v>
      </c>
      <c r="AR42" s="19"/>
      <c r="AT42" s="53"/>
      <c r="AU42" s="53">
        <v>1</v>
      </c>
      <c r="AV42" s="54"/>
      <c r="AW42" s="54"/>
      <c r="AY42" s="30"/>
      <c r="AZ42" s="30"/>
      <c r="BA42" s="2"/>
      <c r="BB42" s="2"/>
      <c r="BC42" s="2"/>
      <c r="BD42" s="2"/>
      <c r="BE42" s="2"/>
      <c r="BF42" s="2"/>
      <c r="BG42" s="2"/>
      <c r="BH42" s="2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5"/>
      <c r="B43" s="31" t="s">
        <v>71</v>
      </c>
      <c r="C43" s="32"/>
      <c r="D43" s="32"/>
      <c r="E43" s="32"/>
      <c r="F43" s="33"/>
      <c r="H43" s="34" t="e">
        <f t="shared" si="27"/>
        <v>#NUM!</v>
      </c>
      <c r="I43" s="35" t="e">
        <f t="shared" si="33"/>
        <v>#NUM!</v>
      </c>
      <c r="J43" s="36" t="e">
        <f t="shared" si="28"/>
        <v>#NUM!</v>
      </c>
      <c r="K43" s="36" t="e">
        <f t="shared" si="34"/>
        <v>#NUM!</v>
      </c>
      <c r="L43" s="36" t="e">
        <f t="shared" si="29"/>
        <v>#NUM!</v>
      </c>
      <c r="M43" s="37">
        <f t="shared" si="30"/>
        <v>0</v>
      </c>
      <c r="N43" s="38" t="e">
        <f t="shared" si="31"/>
        <v>#NUM!</v>
      </c>
      <c r="O43" s="39">
        <f t="shared" si="35"/>
        <v>1.9599639845400536</v>
      </c>
      <c r="P43" s="40" t="e">
        <f t="shared" si="25"/>
        <v>#NUM!</v>
      </c>
      <c r="Q43" s="40" t="e">
        <f t="shared" si="25"/>
        <v>#NUM!</v>
      </c>
      <c r="R43" s="41">
        <f t="shared" si="32"/>
        <v>0</v>
      </c>
      <c r="S43" s="41">
        <f t="shared" si="32"/>
        <v>0</v>
      </c>
      <c r="T43" s="42"/>
      <c r="V43" s="43" t="e">
        <f>(J43-L51)^2</f>
        <v>#NUM!</v>
      </c>
      <c r="W43" s="44" t="e">
        <f t="shared" si="36"/>
        <v>#NUM!</v>
      </c>
      <c r="X43" s="2">
        <v>1</v>
      </c>
      <c r="Y43" s="30"/>
      <c r="Z43" s="30"/>
      <c r="AA43" s="35" t="e">
        <f t="shared" si="37"/>
        <v>#NUM!</v>
      </c>
      <c r="AB43" s="45"/>
      <c r="AC43" s="46" t="e">
        <f>AC51</f>
        <v>#NUM!</v>
      </c>
      <c r="AD43" s="46" t="e">
        <f>AD51</f>
        <v>#NUM!</v>
      </c>
      <c r="AE43" s="44" t="e">
        <f t="shared" si="38"/>
        <v>#NUM!</v>
      </c>
      <c r="AF43" s="47" t="e">
        <f t="shared" si="39"/>
        <v>#NUM!</v>
      </c>
      <c r="AG43" s="48" t="e">
        <f>AF43/AF51</f>
        <v>#NUM!</v>
      </c>
      <c r="AH43" s="49" t="e">
        <f t="shared" si="40"/>
        <v>#NUM!</v>
      </c>
      <c r="AI43" s="49" t="e">
        <f t="shared" si="41"/>
        <v>#NUM!</v>
      </c>
      <c r="AJ43" s="50" t="e">
        <f t="shared" si="42"/>
        <v>#NUM!</v>
      </c>
      <c r="AK43" s="51" t="e">
        <f t="shared" si="43"/>
        <v>#NUM!</v>
      </c>
      <c r="AL43" s="50" t="e">
        <f t="shared" si="44"/>
        <v>#NUM!</v>
      </c>
      <c r="AM43" s="39">
        <f t="shared" si="45"/>
        <v>1.9599639845400536</v>
      </c>
      <c r="AN43" s="40" t="e">
        <f t="shared" si="46"/>
        <v>#NUM!</v>
      </c>
      <c r="AO43" s="40" t="e">
        <f t="shared" si="47"/>
        <v>#NUM!</v>
      </c>
      <c r="AP43" s="52" t="e">
        <f t="shared" si="26"/>
        <v>#NUM!</v>
      </c>
      <c r="AQ43" s="52" t="e">
        <f t="shared" si="26"/>
        <v>#NUM!</v>
      </c>
      <c r="AR43" s="19"/>
      <c r="AT43" s="53"/>
      <c r="AU43" s="53">
        <v>1</v>
      </c>
      <c r="AV43" s="54"/>
      <c r="AW43" s="54"/>
      <c r="AY43" s="30"/>
      <c r="AZ43" s="30"/>
      <c r="BA43" s="2"/>
      <c r="BB43" s="2"/>
      <c r="BC43" s="2"/>
      <c r="BD43" s="2"/>
      <c r="BE43" s="2"/>
      <c r="BF43" s="2"/>
      <c r="BG43" s="2"/>
      <c r="BH43" s="2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5"/>
      <c r="B44" s="31" t="s">
        <v>72</v>
      </c>
      <c r="C44" s="32"/>
      <c r="D44" s="32"/>
      <c r="E44" s="32"/>
      <c r="F44" s="33"/>
      <c r="H44" s="34" t="e">
        <f t="shared" si="27"/>
        <v>#NUM!</v>
      </c>
      <c r="I44" s="35" t="e">
        <f t="shared" si="33"/>
        <v>#NUM!</v>
      </c>
      <c r="J44" s="36" t="e">
        <f t="shared" si="28"/>
        <v>#NUM!</v>
      </c>
      <c r="K44" s="36" t="e">
        <f t="shared" si="34"/>
        <v>#NUM!</v>
      </c>
      <c r="L44" s="36" t="e">
        <f t="shared" si="29"/>
        <v>#NUM!</v>
      </c>
      <c r="M44" s="37">
        <f t="shared" si="30"/>
        <v>0</v>
      </c>
      <c r="N44" s="38" t="e">
        <f t="shared" si="31"/>
        <v>#NUM!</v>
      </c>
      <c r="O44" s="39">
        <f t="shared" si="35"/>
        <v>1.9599639845400536</v>
      </c>
      <c r="P44" s="40" t="e">
        <f t="shared" si="25"/>
        <v>#NUM!</v>
      </c>
      <c r="Q44" s="40" t="e">
        <f t="shared" si="25"/>
        <v>#NUM!</v>
      </c>
      <c r="R44" s="41">
        <f t="shared" si="32"/>
        <v>0</v>
      </c>
      <c r="S44" s="41">
        <f t="shared" si="32"/>
        <v>0</v>
      </c>
      <c r="T44" s="42"/>
      <c r="V44" s="43" t="e">
        <f>(J44-L51)^2</f>
        <v>#NUM!</v>
      </c>
      <c r="W44" s="44" t="e">
        <f t="shared" si="36"/>
        <v>#NUM!</v>
      </c>
      <c r="X44" s="2">
        <v>1</v>
      </c>
      <c r="Y44" s="30"/>
      <c r="Z44" s="30"/>
      <c r="AA44" s="35" t="e">
        <f t="shared" si="37"/>
        <v>#NUM!</v>
      </c>
      <c r="AB44" s="45"/>
      <c r="AC44" s="46" t="e">
        <f>AC51</f>
        <v>#NUM!</v>
      </c>
      <c r="AD44" s="46" t="e">
        <f>AD51</f>
        <v>#NUM!</v>
      </c>
      <c r="AE44" s="44" t="e">
        <f t="shared" si="38"/>
        <v>#NUM!</v>
      </c>
      <c r="AF44" s="47" t="e">
        <f t="shared" si="39"/>
        <v>#NUM!</v>
      </c>
      <c r="AG44" s="48" t="e">
        <f>AF44/AF51</f>
        <v>#NUM!</v>
      </c>
      <c r="AH44" s="49" t="e">
        <f t="shared" si="40"/>
        <v>#NUM!</v>
      </c>
      <c r="AI44" s="49" t="e">
        <f t="shared" si="41"/>
        <v>#NUM!</v>
      </c>
      <c r="AJ44" s="50" t="e">
        <f t="shared" si="42"/>
        <v>#NUM!</v>
      </c>
      <c r="AK44" s="51" t="e">
        <f t="shared" si="43"/>
        <v>#NUM!</v>
      </c>
      <c r="AL44" s="50" t="e">
        <f t="shared" si="44"/>
        <v>#NUM!</v>
      </c>
      <c r="AM44" s="39">
        <f t="shared" si="45"/>
        <v>1.9599639845400536</v>
      </c>
      <c r="AN44" s="40" t="e">
        <f t="shared" si="46"/>
        <v>#NUM!</v>
      </c>
      <c r="AO44" s="40" t="e">
        <f t="shared" si="47"/>
        <v>#NUM!</v>
      </c>
      <c r="AP44" s="52" t="e">
        <f t="shared" si="26"/>
        <v>#NUM!</v>
      </c>
      <c r="AQ44" s="52" t="e">
        <f t="shared" si="26"/>
        <v>#NUM!</v>
      </c>
      <c r="AR44" s="19"/>
      <c r="AT44" s="53"/>
      <c r="AU44" s="53">
        <v>1</v>
      </c>
      <c r="AV44" s="54"/>
      <c r="AW44" s="54"/>
      <c r="AY44" s="30"/>
      <c r="AZ44" s="30"/>
      <c r="BA44" s="2"/>
      <c r="BB44" s="2"/>
      <c r="BC44" s="2"/>
      <c r="BD44" s="2"/>
      <c r="BE44" s="2"/>
      <c r="BF44" s="2"/>
      <c r="BG44" s="2"/>
      <c r="BH44" s="2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5"/>
      <c r="B45" s="31" t="s">
        <v>73</v>
      </c>
      <c r="C45" s="32"/>
      <c r="D45" s="32"/>
      <c r="E45" s="32"/>
      <c r="F45" s="33"/>
      <c r="H45" s="34" t="e">
        <f t="shared" si="27"/>
        <v>#NUM!</v>
      </c>
      <c r="I45" s="35" t="e">
        <f t="shared" si="33"/>
        <v>#NUM!</v>
      </c>
      <c r="J45" s="36" t="e">
        <f t="shared" si="28"/>
        <v>#NUM!</v>
      </c>
      <c r="K45" s="36" t="e">
        <f t="shared" si="34"/>
        <v>#NUM!</v>
      </c>
      <c r="L45" s="36" t="e">
        <f t="shared" si="29"/>
        <v>#NUM!</v>
      </c>
      <c r="M45" s="37">
        <f t="shared" si="30"/>
        <v>0</v>
      </c>
      <c r="N45" s="38" t="e">
        <f t="shared" si="31"/>
        <v>#NUM!</v>
      </c>
      <c r="O45" s="39">
        <f t="shared" si="35"/>
        <v>1.9599639845400536</v>
      </c>
      <c r="P45" s="40" t="e">
        <f t="shared" si="25"/>
        <v>#NUM!</v>
      </c>
      <c r="Q45" s="40" t="e">
        <f t="shared" si="25"/>
        <v>#NUM!</v>
      </c>
      <c r="R45" s="41">
        <f t="shared" si="32"/>
        <v>0</v>
      </c>
      <c r="S45" s="41">
        <f t="shared" si="32"/>
        <v>0</v>
      </c>
      <c r="T45" s="42"/>
      <c r="V45" s="43" t="e">
        <f>(J45-L51)^2</f>
        <v>#NUM!</v>
      </c>
      <c r="W45" s="44" t="e">
        <f t="shared" si="36"/>
        <v>#NUM!</v>
      </c>
      <c r="X45" s="2">
        <v>1</v>
      </c>
      <c r="Y45" s="30"/>
      <c r="Z45" s="30"/>
      <c r="AA45" s="35" t="e">
        <f t="shared" si="37"/>
        <v>#NUM!</v>
      </c>
      <c r="AB45" s="45"/>
      <c r="AC45" s="46" t="e">
        <f>AC51</f>
        <v>#NUM!</v>
      </c>
      <c r="AD45" s="46" t="e">
        <f>AD51</f>
        <v>#NUM!</v>
      </c>
      <c r="AE45" s="44" t="e">
        <f t="shared" si="38"/>
        <v>#NUM!</v>
      </c>
      <c r="AF45" s="47" t="e">
        <f t="shared" si="39"/>
        <v>#NUM!</v>
      </c>
      <c r="AG45" s="48" t="e">
        <f>AF45/AF51</f>
        <v>#NUM!</v>
      </c>
      <c r="AH45" s="49" t="e">
        <f t="shared" si="40"/>
        <v>#NUM!</v>
      </c>
      <c r="AI45" s="49" t="e">
        <f t="shared" si="41"/>
        <v>#NUM!</v>
      </c>
      <c r="AJ45" s="50" t="e">
        <f t="shared" si="42"/>
        <v>#NUM!</v>
      </c>
      <c r="AK45" s="51" t="e">
        <f t="shared" si="43"/>
        <v>#NUM!</v>
      </c>
      <c r="AL45" s="50" t="e">
        <f t="shared" si="44"/>
        <v>#NUM!</v>
      </c>
      <c r="AM45" s="39">
        <f t="shared" si="45"/>
        <v>1.9599639845400536</v>
      </c>
      <c r="AN45" s="40" t="e">
        <f t="shared" si="46"/>
        <v>#NUM!</v>
      </c>
      <c r="AO45" s="40" t="e">
        <f t="shared" si="47"/>
        <v>#NUM!</v>
      </c>
      <c r="AP45" s="52" t="e">
        <f t="shared" si="26"/>
        <v>#NUM!</v>
      </c>
      <c r="AQ45" s="52" t="e">
        <f t="shared" si="26"/>
        <v>#NUM!</v>
      </c>
      <c r="AR45" s="19"/>
      <c r="AT45" s="53"/>
      <c r="AU45" s="53">
        <v>1</v>
      </c>
      <c r="AV45" s="54"/>
      <c r="AW45" s="54"/>
      <c r="AY45" s="30"/>
      <c r="AZ45" s="30"/>
      <c r="BA45" s="2"/>
      <c r="BB45" s="2"/>
      <c r="BC45" s="2"/>
      <c r="BD45" s="2"/>
      <c r="BE45" s="2"/>
      <c r="BF45" s="2"/>
      <c r="BG45" s="2"/>
      <c r="BH45" s="2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5"/>
      <c r="B46" s="31" t="s">
        <v>74</v>
      </c>
      <c r="C46" s="32"/>
      <c r="D46" s="32"/>
      <c r="E46" s="32"/>
      <c r="F46" s="33"/>
      <c r="H46" s="34" t="e">
        <f t="shared" si="27"/>
        <v>#NUM!</v>
      </c>
      <c r="I46" s="35" t="e">
        <f t="shared" si="33"/>
        <v>#NUM!</v>
      </c>
      <c r="J46" s="36" t="e">
        <f t="shared" si="28"/>
        <v>#NUM!</v>
      </c>
      <c r="K46" s="36" t="e">
        <f t="shared" si="34"/>
        <v>#NUM!</v>
      </c>
      <c r="L46" s="36" t="e">
        <f t="shared" si="29"/>
        <v>#NUM!</v>
      </c>
      <c r="M46" s="37">
        <f t="shared" si="30"/>
        <v>0</v>
      </c>
      <c r="N46" s="38" t="e">
        <f t="shared" si="31"/>
        <v>#NUM!</v>
      </c>
      <c r="O46" s="39">
        <f t="shared" si="35"/>
        <v>1.9599639845400536</v>
      </c>
      <c r="P46" s="40" t="e">
        <f t="shared" si="25"/>
        <v>#NUM!</v>
      </c>
      <c r="Q46" s="40" t="e">
        <f t="shared" si="25"/>
        <v>#NUM!</v>
      </c>
      <c r="R46" s="41">
        <f t="shared" si="32"/>
        <v>0</v>
      </c>
      <c r="S46" s="41">
        <f t="shared" si="32"/>
        <v>0</v>
      </c>
      <c r="T46" s="42"/>
      <c r="V46" s="43" t="e">
        <f>(J46-L51)^2</f>
        <v>#NUM!</v>
      </c>
      <c r="W46" s="44" t="e">
        <f t="shared" si="36"/>
        <v>#NUM!</v>
      </c>
      <c r="X46" s="2">
        <v>1</v>
      </c>
      <c r="Y46" s="30"/>
      <c r="Z46" s="30"/>
      <c r="AA46" s="35" t="e">
        <f t="shared" si="37"/>
        <v>#NUM!</v>
      </c>
      <c r="AB46" s="45"/>
      <c r="AC46" s="46" t="e">
        <f>AC51</f>
        <v>#NUM!</v>
      </c>
      <c r="AD46" s="46" t="e">
        <f>AD51</f>
        <v>#NUM!</v>
      </c>
      <c r="AE46" s="44" t="e">
        <f t="shared" si="38"/>
        <v>#NUM!</v>
      </c>
      <c r="AF46" s="47" t="e">
        <f t="shared" si="39"/>
        <v>#NUM!</v>
      </c>
      <c r="AG46" s="48" t="e">
        <f>AF46/AF51</f>
        <v>#NUM!</v>
      </c>
      <c r="AH46" s="49" t="e">
        <f t="shared" si="40"/>
        <v>#NUM!</v>
      </c>
      <c r="AI46" s="49" t="e">
        <f t="shared" si="41"/>
        <v>#NUM!</v>
      </c>
      <c r="AJ46" s="50" t="e">
        <f t="shared" si="42"/>
        <v>#NUM!</v>
      </c>
      <c r="AK46" s="51" t="e">
        <f t="shared" si="43"/>
        <v>#NUM!</v>
      </c>
      <c r="AL46" s="50" t="e">
        <f t="shared" si="44"/>
        <v>#NUM!</v>
      </c>
      <c r="AM46" s="39">
        <f t="shared" si="45"/>
        <v>1.9599639845400536</v>
      </c>
      <c r="AN46" s="40" t="e">
        <f t="shared" si="46"/>
        <v>#NUM!</v>
      </c>
      <c r="AO46" s="40" t="e">
        <f t="shared" si="47"/>
        <v>#NUM!</v>
      </c>
      <c r="AP46" s="52" t="e">
        <f t="shared" si="26"/>
        <v>#NUM!</v>
      </c>
      <c r="AQ46" s="52" t="e">
        <f t="shared" si="26"/>
        <v>#NUM!</v>
      </c>
      <c r="AR46" s="19"/>
      <c r="AT46" s="53"/>
      <c r="AU46" s="53">
        <v>1</v>
      </c>
      <c r="AV46" s="54"/>
      <c r="AW46" s="54"/>
      <c r="AY46" s="30"/>
      <c r="AZ46" s="30"/>
      <c r="BA46" s="2"/>
      <c r="BB46" s="2"/>
      <c r="BC46" s="2"/>
      <c r="BD46" s="2"/>
      <c r="BE46" s="2"/>
      <c r="BF46" s="2"/>
      <c r="BG46" s="2"/>
      <c r="BH46" s="2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5"/>
      <c r="B47" s="31" t="s">
        <v>75</v>
      </c>
      <c r="C47" s="32"/>
      <c r="D47" s="32"/>
      <c r="E47" s="32"/>
      <c r="F47" s="33"/>
      <c r="H47" s="34" t="e">
        <f t="shared" si="27"/>
        <v>#NUM!</v>
      </c>
      <c r="I47" s="35" t="e">
        <f t="shared" si="33"/>
        <v>#NUM!</v>
      </c>
      <c r="J47" s="36" t="e">
        <f t="shared" si="28"/>
        <v>#NUM!</v>
      </c>
      <c r="K47" s="36" t="e">
        <f t="shared" si="34"/>
        <v>#NUM!</v>
      </c>
      <c r="L47" s="36" t="e">
        <f t="shared" si="29"/>
        <v>#NUM!</v>
      </c>
      <c r="M47" s="37">
        <f t="shared" si="30"/>
        <v>0</v>
      </c>
      <c r="N47" s="38" t="e">
        <f t="shared" si="31"/>
        <v>#NUM!</v>
      </c>
      <c r="O47" s="39">
        <f t="shared" si="35"/>
        <v>1.9599639845400536</v>
      </c>
      <c r="P47" s="40" t="e">
        <f t="shared" si="25"/>
        <v>#NUM!</v>
      </c>
      <c r="Q47" s="40" t="e">
        <f t="shared" si="25"/>
        <v>#NUM!</v>
      </c>
      <c r="R47" s="41">
        <f t="shared" si="32"/>
        <v>0</v>
      </c>
      <c r="S47" s="41">
        <f t="shared" si="32"/>
        <v>0</v>
      </c>
      <c r="T47" s="42"/>
      <c r="V47" s="43" t="e">
        <f>(J47-L51)^2</f>
        <v>#NUM!</v>
      </c>
      <c r="W47" s="44" t="e">
        <f t="shared" si="36"/>
        <v>#NUM!</v>
      </c>
      <c r="X47" s="2">
        <v>1</v>
      </c>
      <c r="Y47" s="30"/>
      <c r="Z47" s="30"/>
      <c r="AA47" s="35" t="e">
        <f t="shared" si="37"/>
        <v>#NUM!</v>
      </c>
      <c r="AB47" s="45"/>
      <c r="AC47" s="46" t="e">
        <f>AC51</f>
        <v>#NUM!</v>
      </c>
      <c r="AD47" s="46" t="e">
        <f>AD51</f>
        <v>#NUM!</v>
      </c>
      <c r="AE47" s="44" t="e">
        <f t="shared" si="38"/>
        <v>#NUM!</v>
      </c>
      <c r="AF47" s="47" t="e">
        <f t="shared" si="39"/>
        <v>#NUM!</v>
      </c>
      <c r="AG47" s="48" t="e">
        <f>AF47/AF51</f>
        <v>#NUM!</v>
      </c>
      <c r="AH47" s="49" t="e">
        <f t="shared" si="40"/>
        <v>#NUM!</v>
      </c>
      <c r="AI47" s="49" t="e">
        <f t="shared" si="41"/>
        <v>#NUM!</v>
      </c>
      <c r="AJ47" s="50" t="e">
        <f t="shared" si="42"/>
        <v>#NUM!</v>
      </c>
      <c r="AK47" s="51" t="e">
        <f t="shared" si="43"/>
        <v>#NUM!</v>
      </c>
      <c r="AL47" s="50" t="e">
        <f t="shared" si="44"/>
        <v>#NUM!</v>
      </c>
      <c r="AM47" s="39">
        <f t="shared" si="45"/>
        <v>1.9599639845400536</v>
      </c>
      <c r="AN47" s="40" t="e">
        <f t="shared" si="46"/>
        <v>#NUM!</v>
      </c>
      <c r="AO47" s="40" t="e">
        <f t="shared" si="47"/>
        <v>#NUM!</v>
      </c>
      <c r="AP47" s="52" t="e">
        <f t="shared" si="26"/>
        <v>#NUM!</v>
      </c>
      <c r="AQ47" s="52" t="e">
        <f t="shared" si="26"/>
        <v>#NUM!</v>
      </c>
      <c r="AR47" s="19"/>
      <c r="AT47" s="53"/>
      <c r="AU47" s="53">
        <v>1</v>
      </c>
      <c r="AV47" s="54"/>
      <c r="AW47" s="54"/>
      <c r="AY47" s="30"/>
      <c r="AZ47" s="30"/>
      <c r="BA47" s="2"/>
      <c r="BB47" s="2"/>
      <c r="BC47" s="2"/>
      <c r="BD47" s="2"/>
      <c r="BE47" s="2"/>
      <c r="BF47" s="2"/>
      <c r="BG47" s="2"/>
      <c r="BH47" s="2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5"/>
      <c r="B48" s="31" t="s">
        <v>76</v>
      </c>
      <c r="C48" s="32"/>
      <c r="D48" s="32"/>
      <c r="E48" s="32"/>
      <c r="F48" s="33"/>
      <c r="H48" s="34" t="e">
        <f t="shared" si="27"/>
        <v>#NUM!</v>
      </c>
      <c r="I48" s="35" t="e">
        <f t="shared" si="33"/>
        <v>#NUM!</v>
      </c>
      <c r="J48" s="36" t="e">
        <f t="shared" si="28"/>
        <v>#NUM!</v>
      </c>
      <c r="K48" s="36" t="e">
        <f t="shared" si="34"/>
        <v>#NUM!</v>
      </c>
      <c r="L48" s="36" t="e">
        <f t="shared" si="29"/>
        <v>#NUM!</v>
      </c>
      <c r="M48" s="37">
        <f t="shared" si="30"/>
        <v>0</v>
      </c>
      <c r="N48" s="38" t="e">
        <f t="shared" si="31"/>
        <v>#NUM!</v>
      </c>
      <c r="O48" s="39">
        <f t="shared" si="35"/>
        <v>1.9599639845400536</v>
      </c>
      <c r="P48" s="40" t="e">
        <f t="shared" si="25"/>
        <v>#NUM!</v>
      </c>
      <c r="Q48" s="40" t="e">
        <f t="shared" si="25"/>
        <v>#NUM!</v>
      </c>
      <c r="R48" s="41">
        <f t="shared" si="32"/>
        <v>0</v>
      </c>
      <c r="S48" s="41">
        <f t="shared" si="32"/>
        <v>0</v>
      </c>
      <c r="T48" s="42"/>
      <c r="V48" s="43" t="e">
        <f>(J48-L51)^2</f>
        <v>#NUM!</v>
      </c>
      <c r="W48" s="44" t="e">
        <f t="shared" si="36"/>
        <v>#NUM!</v>
      </c>
      <c r="X48" s="2">
        <v>1</v>
      </c>
      <c r="Y48" s="30"/>
      <c r="Z48" s="30"/>
      <c r="AA48" s="35" t="e">
        <f t="shared" si="37"/>
        <v>#NUM!</v>
      </c>
      <c r="AB48" s="45"/>
      <c r="AC48" s="46" t="e">
        <f>AC51</f>
        <v>#NUM!</v>
      </c>
      <c r="AD48" s="46" t="e">
        <f>AD51</f>
        <v>#NUM!</v>
      </c>
      <c r="AE48" s="44" t="e">
        <f t="shared" si="38"/>
        <v>#NUM!</v>
      </c>
      <c r="AF48" s="47" t="e">
        <f t="shared" si="39"/>
        <v>#NUM!</v>
      </c>
      <c r="AG48" s="48" t="e">
        <f>AF48/AF51</f>
        <v>#NUM!</v>
      </c>
      <c r="AH48" s="49" t="e">
        <f t="shared" si="40"/>
        <v>#NUM!</v>
      </c>
      <c r="AI48" s="49" t="e">
        <f t="shared" si="41"/>
        <v>#NUM!</v>
      </c>
      <c r="AJ48" s="50" t="e">
        <f t="shared" si="42"/>
        <v>#NUM!</v>
      </c>
      <c r="AK48" s="51" t="e">
        <f t="shared" si="43"/>
        <v>#NUM!</v>
      </c>
      <c r="AL48" s="50" t="e">
        <f t="shared" si="44"/>
        <v>#NUM!</v>
      </c>
      <c r="AM48" s="39">
        <f t="shared" si="45"/>
        <v>1.9599639845400536</v>
      </c>
      <c r="AN48" s="40" t="e">
        <f t="shared" si="46"/>
        <v>#NUM!</v>
      </c>
      <c r="AO48" s="40" t="e">
        <f t="shared" si="47"/>
        <v>#NUM!</v>
      </c>
      <c r="AP48" s="52" t="e">
        <f t="shared" si="26"/>
        <v>#NUM!</v>
      </c>
      <c r="AQ48" s="52" t="e">
        <f t="shared" si="26"/>
        <v>#NUM!</v>
      </c>
      <c r="AR48" s="19"/>
      <c r="AT48" s="53"/>
      <c r="AU48" s="53">
        <v>1</v>
      </c>
      <c r="AV48" s="54"/>
      <c r="AW48" s="54"/>
      <c r="AY48" s="30"/>
      <c r="AZ48" s="30"/>
      <c r="BA48" s="2"/>
      <c r="BB48" s="2"/>
      <c r="BC48" s="2"/>
      <c r="BD48" s="2"/>
      <c r="BE48" s="2"/>
      <c r="BF48" s="2"/>
      <c r="BG48" s="2"/>
      <c r="BH48" s="2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5"/>
      <c r="B49" s="31" t="s">
        <v>77</v>
      </c>
      <c r="C49" s="32"/>
      <c r="D49" s="32"/>
      <c r="E49" s="32"/>
      <c r="F49" s="33"/>
      <c r="H49" s="34" t="e">
        <f t="shared" si="27"/>
        <v>#NUM!</v>
      </c>
      <c r="I49" s="35" t="e">
        <f t="shared" si="33"/>
        <v>#NUM!</v>
      </c>
      <c r="J49" s="36" t="e">
        <f t="shared" si="28"/>
        <v>#NUM!</v>
      </c>
      <c r="K49" s="36" t="e">
        <f t="shared" si="34"/>
        <v>#NUM!</v>
      </c>
      <c r="L49" s="36" t="e">
        <f t="shared" si="29"/>
        <v>#NUM!</v>
      </c>
      <c r="M49" s="37">
        <f t="shared" si="30"/>
        <v>0</v>
      </c>
      <c r="N49" s="38" t="e">
        <f t="shared" si="31"/>
        <v>#NUM!</v>
      </c>
      <c r="O49" s="39">
        <f t="shared" si="35"/>
        <v>1.9599639845400536</v>
      </c>
      <c r="P49" s="40" t="e">
        <f t="shared" si="25"/>
        <v>#NUM!</v>
      </c>
      <c r="Q49" s="40" t="e">
        <f t="shared" si="25"/>
        <v>#NUM!</v>
      </c>
      <c r="R49" s="41">
        <f t="shared" si="32"/>
        <v>0</v>
      </c>
      <c r="S49" s="41">
        <f t="shared" si="32"/>
        <v>0</v>
      </c>
      <c r="T49" s="42"/>
      <c r="V49" s="43" t="e">
        <f>(J49-L51)^2</f>
        <v>#NUM!</v>
      </c>
      <c r="W49" s="44" t="e">
        <f t="shared" si="36"/>
        <v>#NUM!</v>
      </c>
      <c r="X49" s="2">
        <v>1</v>
      </c>
      <c r="Y49" s="30"/>
      <c r="Z49" s="30"/>
      <c r="AA49" s="35" t="e">
        <f t="shared" si="37"/>
        <v>#NUM!</v>
      </c>
      <c r="AB49" s="45"/>
      <c r="AC49" s="46" t="e">
        <f>AC51</f>
        <v>#NUM!</v>
      </c>
      <c r="AD49" s="46" t="e">
        <f>AD51</f>
        <v>#NUM!</v>
      </c>
      <c r="AE49" s="44" t="e">
        <f t="shared" si="38"/>
        <v>#NUM!</v>
      </c>
      <c r="AF49" s="47" t="e">
        <f t="shared" si="39"/>
        <v>#NUM!</v>
      </c>
      <c r="AG49" s="48" t="e">
        <f>AF49/AF51</f>
        <v>#NUM!</v>
      </c>
      <c r="AH49" s="49" t="e">
        <f t="shared" si="40"/>
        <v>#NUM!</v>
      </c>
      <c r="AI49" s="49" t="e">
        <f t="shared" si="41"/>
        <v>#NUM!</v>
      </c>
      <c r="AJ49" s="50" t="e">
        <f t="shared" si="42"/>
        <v>#NUM!</v>
      </c>
      <c r="AK49" s="51" t="e">
        <f t="shared" si="43"/>
        <v>#NUM!</v>
      </c>
      <c r="AL49" s="50" t="e">
        <f t="shared" si="44"/>
        <v>#NUM!</v>
      </c>
      <c r="AM49" s="39">
        <f t="shared" si="45"/>
        <v>1.9599639845400536</v>
      </c>
      <c r="AN49" s="40" t="e">
        <f t="shared" si="46"/>
        <v>#NUM!</v>
      </c>
      <c r="AO49" s="40" t="e">
        <f t="shared" si="47"/>
        <v>#NUM!</v>
      </c>
      <c r="AP49" s="52" t="e">
        <f t="shared" si="26"/>
        <v>#NUM!</v>
      </c>
      <c r="AQ49" s="52" t="e">
        <f t="shared" si="26"/>
        <v>#NUM!</v>
      </c>
      <c r="AR49" s="19"/>
      <c r="AT49" s="53"/>
      <c r="AU49" s="53">
        <v>1</v>
      </c>
      <c r="AV49" s="54"/>
      <c r="AW49" s="54"/>
      <c r="AY49" s="30"/>
      <c r="AZ49" s="30"/>
      <c r="BA49" s="2"/>
      <c r="BB49" s="2"/>
      <c r="BC49" s="2"/>
      <c r="BD49" s="2"/>
      <c r="BE49" s="2"/>
      <c r="BF49" s="2"/>
      <c r="BG49" s="2"/>
      <c r="BH49" s="2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B50" s="31" t="s">
        <v>78</v>
      </c>
      <c r="C50" s="32"/>
      <c r="D50" s="32"/>
      <c r="E50" s="32"/>
      <c r="F50" s="33"/>
      <c r="H50" s="34" t="e">
        <f t="shared" si="27"/>
        <v>#NUM!</v>
      </c>
      <c r="I50" s="35" t="e">
        <f t="shared" si="33"/>
        <v>#NUM!</v>
      </c>
      <c r="J50" s="36" t="e">
        <f t="shared" si="28"/>
        <v>#NUM!</v>
      </c>
      <c r="K50" s="36" t="e">
        <f t="shared" si="34"/>
        <v>#NUM!</v>
      </c>
      <c r="L50" s="36" t="e">
        <f t="shared" si="29"/>
        <v>#NUM!</v>
      </c>
      <c r="M50" s="37">
        <f t="shared" si="30"/>
        <v>0</v>
      </c>
      <c r="N50" s="38" t="e">
        <f t="shared" si="31"/>
        <v>#NUM!</v>
      </c>
      <c r="O50" s="39">
        <f t="shared" si="35"/>
        <v>1.9599639845400536</v>
      </c>
      <c r="P50" s="40" t="e">
        <f t="shared" si="25"/>
        <v>#NUM!</v>
      </c>
      <c r="Q50" s="40" t="e">
        <f t="shared" si="25"/>
        <v>#NUM!</v>
      </c>
      <c r="R50" s="41">
        <f t="shared" si="32"/>
        <v>0</v>
      </c>
      <c r="S50" s="41">
        <f t="shared" si="32"/>
        <v>0</v>
      </c>
      <c r="T50" s="42"/>
      <c r="V50" s="43" t="e">
        <f>(J50-L51)^2</f>
        <v>#NUM!</v>
      </c>
      <c r="W50" s="44" t="e">
        <f t="shared" si="36"/>
        <v>#NUM!</v>
      </c>
      <c r="X50" s="2">
        <v>1</v>
      </c>
      <c r="Y50" s="30"/>
      <c r="Z50" s="30"/>
      <c r="AA50" s="35" t="e">
        <f t="shared" si="37"/>
        <v>#NUM!</v>
      </c>
      <c r="AB50" s="45"/>
      <c r="AC50" s="46" t="e">
        <f>AC51</f>
        <v>#NUM!</v>
      </c>
      <c r="AD50" s="46" t="e">
        <f>AD51</f>
        <v>#NUM!</v>
      </c>
      <c r="AE50" s="44" t="e">
        <f t="shared" si="38"/>
        <v>#NUM!</v>
      </c>
      <c r="AF50" s="47" t="e">
        <f t="shared" si="39"/>
        <v>#NUM!</v>
      </c>
      <c r="AG50" s="48" t="e">
        <f>AF50/AF51</f>
        <v>#NUM!</v>
      </c>
      <c r="AH50" s="49" t="e">
        <f t="shared" si="40"/>
        <v>#NUM!</v>
      </c>
      <c r="AI50" s="49" t="e">
        <f t="shared" si="41"/>
        <v>#NUM!</v>
      </c>
      <c r="AJ50" s="50" t="e">
        <f t="shared" si="42"/>
        <v>#NUM!</v>
      </c>
      <c r="AK50" s="51" t="e">
        <f t="shared" si="43"/>
        <v>#NUM!</v>
      </c>
      <c r="AL50" s="50" t="e">
        <f t="shared" si="44"/>
        <v>#NUM!</v>
      </c>
      <c r="AM50" s="39">
        <f t="shared" si="45"/>
        <v>1.9599639845400536</v>
      </c>
      <c r="AN50" s="40" t="e">
        <f t="shared" si="46"/>
        <v>#NUM!</v>
      </c>
      <c r="AO50" s="40" t="e">
        <f t="shared" si="47"/>
        <v>#NUM!</v>
      </c>
      <c r="AP50" s="52" t="e">
        <f t="shared" si="26"/>
        <v>#NUM!</v>
      </c>
      <c r="AQ50" s="52" t="e">
        <f t="shared" si="26"/>
        <v>#NUM!</v>
      </c>
      <c r="AR50" s="19"/>
      <c r="AT50" s="53"/>
      <c r="AU50" s="53">
        <v>1</v>
      </c>
      <c r="AV50" s="54"/>
      <c r="AW50" s="54"/>
      <c r="AY50" s="30"/>
      <c r="AZ50" s="30"/>
      <c r="BA50" s="2"/>
      <c r="BB50" s="2"/>
      <c r="BC50" s="2"/>
      <c r="BD50" s="2"/>
      <c r="BE50" s="2"/>
      <c r="BF50" s="2"/>
      <c r="BG50" s="2"/>
      <c r="BH50" s="2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5"/>
      <c r="B51" s="55">
        <f>COUNT(C34:C50)</f>
        <v>0</v>
      </c>
      <c r="C51" s="56"/>
      <c r="D51" s="56"/>
      <c r="E51" s="56"/>
      <c r="F51" s="57"/>
      <c r="H51" s="58"/>
      <c r="I51" s="59" t="e">
        <f>SUM(I34:I50)</f>
        <v>#NUM!</v>
      </c>
      <c r="J51" s="60"/>
      <c r="K51" s="61" t="e">
        <f>SUM(K34:K50)</f>
        <v>#NUM!</v>
      </c>
      <c r="L51" s="62" t="e">
        <f>K51/I51</f>
        <v>#NUM!</v>
      </c>
      <c r="M51" s="63" t="e">
        <f>EXP(L51)</f>
        <v>#NUM!</v>
      </c>
      <c r="N51" s="64" t="e">
        <f>SQRT(1/I51)</f>
        <v>#NUM!</v>
      </c>
      <c r="O51" s="39">
        <f t="shared" si="35"/>
        <v>1.9599639845400536</v>
      </c>
      <c r="P51" s="65" t="e">
        <f>L51-(N51*O51)</f>
        <v>#NUM!</v>
      </c>
      <c r="Q51" s="65" t="e">
        <f>L51+(N51*O51)</f>
        <v>#NUM!</v>
      </c>
      <c r="R51" s="66" t="e">
        <f>EXP(P51)</f>
        <v>#NUM!</v>
      </c>
      <c r="S51" s="67" t="e">
        <f>EXP(Q51)</f>
        <v>#NUM!</v>
      </c>
      <c r="T51" s="68"/>
      <c r="U51" s="68"/>
      <c r="V51" s="69"/>
      <c r="W51" s="70" t="e">
        <f>SUM(W34:W50)</f>
        <v>#NUM!</v>
      </c>
      <c r="X51" s="71">
        <f>SUM(X34:X50)</f>
        <v>17</v>
      </c>
      <c r="Y51" s="72" t="e">
        <f>W51-(X51-1)</f>
        <v>#NUM!</v>
      </c>
      <c r="Z51" s="59" t="e">
        <f>I51</f>
        <v>#NUM!</v>
      </c>
      <c r="AA51" s="59" t="e">
        <f>SUM(AA34:AA50)</f>
        <v>#NUM!</v>
      </c>
      <c r="AB51" s="73" t="e">
        <f>AA51/Z51</f>
        <v>#NUM!</v>
      </c>
      <c r="AC51" s="74" t="e">
        <f>Y51/(Z51-AB51)</f>
        <v>#NUM!</v>
      </c>
      <c r="AD51" s="74" t="e">
        <f>IF(W51&lt;X51-1,"0",AC51)</f>
        <v>#NUM!</v>
      </c>
      <c r="AE51" s="69"/>
      <c r="AF51" s="59" t="e">
        <f>SUM(AF34:AF50)</f>
        <v>#NUM!</v>
      </c>
      <c r="AG51" s="75" t="e">
        <f>SUM(AG34:AG50)</f>
        <v>#NUM!</v>
      </c>
      <c r="AH51" s="72" t="e">
        <f>SUM(AH34:AH50)</f>
        <v>#NUM!</v>
      </c>
      <c r="AI51" s="72" t="e">
        <f>AH51/AF51</f>
        <v>#NUM!</v>
      </c>
      <c r="AJ51" s="67" t="e">
        <f>EXP(AI51)</f>
        <v>#NUM!</v>
      </c>
      <c r="AK51" s="76" t="e">
        <f>1/AF51</f>
        <v>#NUM!</v>
      </c>
      <c r="AL51" s="77" t="e">
        <f>SQRT(AK51)</f>
        <v>#NUM!</v>
      </c>
      <c r="AM51" s="39">
        <f t="shared" si="45"/>
        <v>1.9599639845400536</v>
      </c>
      <c r="AN51" s="65" t="e">
        <f>AI51-(AM51*AL51)</f>
        <v>#NUM!</v>
      </c>
      <c r="AO51" s="65" t="e">
        <f t="shared" si="47"/>
        <v>#NUM!</v>
      </c>
      <c r="AP51" s="78" t="e">
        <f>EXP(AN51)</f>
        <v>#NUM!</v>
      </c>
      <c r="AQ51" s="78" t="e">
        <f>EXP(AO51)</f>
        <v>#NUM!</v>
      </c>
      <c r="AR51" s="79"/>
      <c r="AS51" s="80"/>
      <c r="AT51" s="81" t="e">
        <f>W51</f>
        <v>#NUM!</v>
      </c>
      <c r="AU51" s="55">
        <f>SUM(AU34:AU50)</f>
        <v>17</v>
      </c>
      <c r="AV51" s="82" t="e">
        <f>(AT51-(AU51-1))/AT51</f>
        <v>#NUM!</v>
      </c>
      <c r="AW51" s="83" t="e">
        <f>IF(W51&lt;X51-1,"0%",AV51)</f>
        <v>#NUM!</v>
      </c>
      <c r="AX51" s="80"/>
      <c r="AY51" s="61" t="e">
        <f>AT51/(AU51-1)</f>
        <v>#NUM!</v>
      </c>
      <c r="AZ51" s="84" t="e">
        <f>LN(AY51)</f>
        <v>#NUM!</v>
      </c>
      <c r="BA51" s="61" t="e">
        <f>LN(AT51)</f>
        <v>#NUM!</v>
      </c>
      <c r="BB51" s="61">
        <f>LN(AU51-1)</f>
        <v>2.7725887222397811</v>
      </c>
      <c r="BC51" s="61" t="e">
        <f>SQRT(2*AT51)</f>
        <v>#NUM!</v>
      </c>
      <c r="BD51" s="61">
        <f>SQRT(2*AU51-3)</f>
        <v>5.5677643628300215</v>
      </c>
      <c r="BE51" s="61">
        <f>2*(AU51-2)</f>
        <v>30</v>
      </c>
      <c r="BF51" s="61">
        <f>3*(AU51-2)^2</f>
        <v>675</v>
      </c>
      <c r="BG51" s="61">
        <f>1/BE51</f>
        <v>3.3333333333333333E-2</v>
      </c>
      <c r="BH51" s="85">
        <f>1/BF51</f>
        <v>1.4814814814814814E-3</v>
      </c>
      <c r="BI51" s="85">
        <f>SQRT(BG51*(1-BH51))</f>
        <v>0.18243889557132259</v>
      </c>
      <c r="BJ51" s="86" t="e">
        <f>0.5*(BA51-BB51)/(BC51-BD51)</f>
        <v>#NUM!</v>
      </c>
      <c r="BK51" s="86" t="e">
        <f>IF(W51&lt;=X51,BI51,BJ51)</f>
        <v>#NUM!</v>
      </c>
      <c r="BL51" s="72" t="e">
        <f>AZ51-(1.96*BK51)</f>
        <v>#NUM!</v>
      </c>
      <c r="BM51" s="72" t="e">
        <f>AZ51+(1.96*BK51)</f>
        <v>#NUM!</v>
      </c>
      <c r="BN51" s="72"/>
      <c r="BO51" s="84" t="e">
        <f>EXP(BL51)</f>
        <v>#NUM!</v>
      </c>
      <c r="BP51" s="84" t="e">
        <f>EXP(BM51)</f>
        <v>#NUM!</v>
      </c>
      <c r="BQ51" s="87" t="e">
        <f>AW51</f>
        <v>#NUM!</v>
      </c>
      <c r="BR51" s="87" t="e">
        <f>(BO51-1)/BO51</f>
        <v>#NUM!</v>
      </c>
      <c r="BS51" s="87" t="e">
        <f>(BP51-1)/BP51</f>
        <v>#NUM!</v>
      </c>
    </row>
    <row r="52" spans="1:71" x14ac:dyDescent="0.3">
      <c r="C52" s="88"/>
      <c r="D52" s="88"/>
      <c r="E52" s="88"/>
      <c r="F52" s="89"/>
      <c r="N52" s="90"/>
      <c r="O52" s="90"/>
      <c r="P52" s="90"/>
      <c r="Q52" s="90"/>
      <c r="R52" s="90"/>
      <c r="S52" s="90"/>
      <c r="T52" s="90"/>
      <c r="X52" s="91"/>
      <c r="Y52" s="92"/>
      <c r="Z52" s="92"/>
      <c r="AA52" s="92"/>
      <c r="AB52" s="93"/>
      <c r="AC52" s="93"/>
      <c r="AD52" s="93"/>
      <c r="AE52" s="93"/>
      <c r="AP52" s="94"/>
      <c r="AQ52" s="94"/>
      <c r="AR52" s="94"/>
      <c r="BC52" s="95"/>
      <c r="BJ52" s="92" t="s">
        <v>80</v>
      </c>
      <c r="BP52" s="96" t="s">
        <v>81</v>
      </c>
      <c r="BQ52" s="97" t="e">
        <f>BQ51</f>
        <v>#NUM!</v>
      </c>
      <c r="BR52" s="97" t="e">
        <f>IF(BR51&lt;0,"0%",BR51)</f>
        <v>#NUM!</v>
      </c>
      <c r="BS52" s="98" t="e">
        <f>IF(BS51&lt;0,"0%",BS51)</f>
        <v>#NUM!</v>
      </c>
    </row>
    <row r="53" spans="1:71" ht="26" x14ac:dyDescent="0.3">
      <c r="A53" s="5"/>
      <c r="B53" s="5"/>
      <c r="C53" s="99"/>
      <c r="D53" s="99"/>
      <c r="E53" s="99"/>
      <c r="F53" s="100"/>
      <c r="G53" s="5"/>
      <c r="H53" s="5"/>
      <c r="N53" s="101"/>
      <c r="O53" s="101"/>
      <c r="P53" s="101"/>
      <c r="Q53" s="101"/>
      <c r="R53" s="101"/>
      <c r="S53" s="101"/>
      <c r="T53" s="101"/>
      <c r="AB53" s="1"/>
      <c r="AE53" s="95"/>
      <c r="AF53" s="102"/>
      <c r="AG53" s="102"/>
      <c r="AH53" s="102"/>
      <c r="AI53" s="102"/>
      <c r="AJ53" s="102"/>
      <c r="AK53" s="103" t="s">
        <v>82</v>
      </c>
      <c r="AL53" s="104">
        <f>TINV((1-$E$1),(X51-2))</f>
        <v>2.1314495455597742</v>
      </c>
      <c r="AN53" s="105" t="s">
        <v>83</v>
      </c>
      <c r="AO53" s="106">
        <f>$E$1</f>
        <v>0.95</v>
      </c>
      <c r="AP53" s="107" t="e">
        <f>EXP(AI51-AL53*SQRT((1/Z51)+AD51))</f>
        <v>#NUM!</v>
      </c>
      <c r="AQ53" s="107" t="e">
        <f>EXP(AI51+AL53*SQRT((1/Z51)+AD51))</f>
        <v>#NUM!</v>
      </c>
      <c r="AR53" s="19"/>
      <c r="BB53" s="108"/>
      <c r="BC53" s="95"/>
      <c r="BD53" s="95"/>
      <c r="BF53" s="42"/>
      <c r="BH53" s="95"/>
      <c r="BI53" s="109"/>
      <c r="BM53" s="95"/>
    </row>
    <row r="54" spans="1:71" ht="14.5" x14ac:dyDescent="0.3">
      <c r="A54" s="5"/>
      <c r="B54" s="5"/>
      <c r="C54" s="99"/>
      <c r="D54" s="99"/>
      <c r="E54" s="99"/>
      <c r="F54" s="100"/>
      <c r="G54" s="5"/>
      <c r="H54" s="5"/>
      <c r="N54" s="101"/>
      <c r="O54" s="101"/>
      <c r="P54" s="101"/>
      <c r="Q54" s="101"/>
      <c r="R54" s="101"/>
      <c r="S54" s="101"/>
      <c r="T54" s="101"/>
      <c r="AB54" s="1"/>
      <c r="AE54" s="95"/>
      <c r="AF54" s="102"/>
      <c r="AG54" s="102"/>
      <c r="AH54" s="110"/>
      <c r="AI54" s="111"/>
      <c r="AJ54" s="112"/>
      <c r="AK54" s="113"/>
      <c r="AL54" s="14"/>
      <c r="AO54" s="114"/>
      <c r="AP54" s="19"/>
      <c r="AQ54" s="19"/>
      <c r="AR54" s="19"/>
      <c r="BB54" s="108"/>
      <c r="BC54" s="95"/>
      <c r="BD54" s="95"/>
      <c r="BF54" s="42"/>
      <c r="BH54" s="95"/>
      <c r="BI54" s="115"/>
      <c r="BM54" s="95"/>
    </row>
    <row r="55" spans="1:71" x14ac:dyDescent="0.3">
      <c r="C55" s="89"/>
      <c r="D55" s="89"/>
      <c r="E55" s="89"/>
      <c r="F55" s="89"/>
    </row>
    <row r="56" spans="1:71" x14ac:dyDescent="0.3">
      <c r="G56" s="123" t="s">
        <v>3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5"/>
      <c r="T56" s="11"/>
      <c r="U56" s="123" t="s">
        <v>4</v>
      </c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5"/>
      <c r="AR56" s="11"/>
      <c r="AS56" s="123" t="s">
        <v>5</v>
      </c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5"/>
    </row>
    <row r="57" spans="1:71" x14ac:dyDescent="0.3">
      <c r="A57" s="12"/>
      <c r="B57" s="13" t="s">
        <v>6</v>
      </c>
      <c r="C57" s="120" t="s">
        <v>7</v>
      </c>
      <c r="D57" s="121"/>
      <c r="E57" s="122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ht="60" x14ac:dyDescent="0.3">
      <c r="B58" s="16"/>
      <c r="C58" s="17" t="s">
        <v>8</v>
      </c>
      <c r="D58" s="18" t="s">
        <v>9</v>
      </c>
      <c r="E58" s="18" t="s">
        <v>10</v>
      </c>
      <c r="F58" s="19"/>
      <c r="H58" s="17" t="s">
        <v>11</v>
      </c>
      <c r="I58" s="17" t="s">
        <v>12</v>
      </c>
      <c r="J58" s="20" t="s">
        <v>13</v>
      </c>
      <c r="K58" s="20" t="s">
        <v>14</v>
      </c>
      <c r="L58" s="20" t="s">
        <v>15</v>
      </c>
      <c r="M58" s="21" t="s">
        <v>16</v>
      </c>
      <c r="N58" s="22" t="s">
        <v>17</v>
      </c>
      <c r="O58" s="22" t="s">
        <v>1</v>
      </c>
      <c r="P58" s="21" t="s">
        <v>18</v>
      </c>
      <c r="Q58" s="21" t="s">
        <v>19</v>
      </c>
      <c r="R58" s="21" t="s">
        <v>9</v>
      </c>
      <c r="S58" s="21" t="s">
        <v>10</v>
      </c>
      <c r="T58" s="23"/>
      <c r="U58" s="24"/>
      <c r="V58" s="25" t="s">
        <v>20</v>
      </c>
      <c r="W58" s="20" t="s">
        <v>21</v>
      </c>
      <c r="X58" s="3" t="s">
        <v>22</v>
      </c>
      <c r="Y58" s="3" t="s">
        <v>23</v>
      </c>
      <c r="Z58" s="3" t="s">
        <v>24</v>
      </c>
      <c r="AA58" s="20" t="s">
        <v>25</v>
      </c>
      <c r="AB58" s="20" t="s">
        <v>26</v>
      </c>
      <c r="AC58" s="26" t="s">
        <v>27</v>
      </c>
      <c r="AD58" s="26" t="s">
        <v>28</v>
      </c>
      <c r="AE58" s="3" t="s">
        <v>29</v>
      </c>
      <c r="AF58" s="20" t="s">
        <v>30</v>
      </c>
      <c r="AG58" s="20" t="s">
        <v>31</v>
      </c>
      <c r="AH58" s="20" t="s">
        <v>32</v>
      </c>
      <c r="AI58" s="3" t="s">
        <v>33</v>
      </c>
      <c r="AJ58" s="22" t="s">
        <v>34</v>
      </c>
      <c r="AK58" s="20" t="s">
        <v>35</v>
      </c>
      <c r="AL58" s="20" t="s">
        <v>36</v>
      </c>
      <c r="AM58" s="3" t="s">
        <v>1</v>
      </c>
      <c r="AN58" s="20" t="s">
        <v>37</v>
      </c>
      <c r="AO58" s="20" t="s">
        <v>38</v>
      </c>
      <c r="AP58" s="21" t="s">
        <v>9</v>
      </c>
      <c r="AQ58" s="21" t="s">
        <v>10</v>
      </c>
      <c r="AR58" s="23"/>
      <c r="AT58" s="27" t="s">
        <v>39</v>
      </c>
      <c r="AU58" s="27" t="s">
        <v>22</v>
      </c>
      <c r="AV58" s="28" t="s">
        <v>40</v>
      </c>
      <c r="AW58" s="26" t="s">
        <v>41</v>
      </c>
      <c r="AY58" s="3" t="s">
        <v>42</v>
      </c>
      <c r="AZ58" s="3" t="s">
        <v>43</v>
      </c>
      <c r="BA58" s="3" t="s">
        <v>44</v>
      </c>
      <c r="BB58" s="3" t="s">
        <v>45</v>
      </c>
      <c r="BC58" s="3" t="s">
        <v>46</v>
      </c>
      <c r="BD58" s="3" t="s">
        <v>47</v>
      </c>
      <c r="BE58" s="3" t="s">
        <v>48</v>
      </c>
      <c r="BF58" s="3" t="s">
        <v>49</v>
      </c>
      <c r="BG58" s="3" t="s">
        <v>50</v>
      </c>
      <c r="BH58" s="3" t="s">
        <v>51</v>
      </c>
      <c r="BI58" s="29" t="s">
        <v>52</v>
      </c>
      <c r="BJ58" s="29" t="s">
        <v>53</v>
      </c>
      <c r="BK58" s="29" t="s">
        <v>54</v>
      </c>
      <c r="BL58" s="29" t="s">
        <v>55</v>
      </c>
      <c r="BM58" s="29" t="s">
        <v>56</v>
      </c>
      <c r="BN58" s="30"/>
      <c r="BO58" s="20" t="s">
        <v>57</v>
      </c>
      <c r="BP58" s="20" t="s">
        <v>58</v>
      </c>
      <c r="BQ58" s="21" t="s">
        <v>59</v>
      </c>
      <c r="BR58" s="21" t="s">
        <v>60</v>
      </c>
      <c r="BS58" s="21" t="s">
        <v>61</v>
      </c>
    </row>
    <row r="59" spans="1:71" x14ac:dyDescent="0.3">
      <c r="B59" s="31" t="s">
        <v>62</v>
      </c>
      <c r="C59" s="32"/>
      <c r="D59" s="32"/>
      <c r="E59" s="32"/>
      <c r="F59" s="33"/>
      <c r="H59" s="34" t="e">
        <f>N59^2</f>
        <v>#NUM!</v>
      </c>
      <c r="I59" s="35" t="e">
        <f>1/H59</f>
        <v>#NUM!</v>
      </c>
      <c r="J59" s="36" t="e">
        <f>LN(M59)</f>
        <v>#NUM!</v>
      </c>
      <c r="K59" s="36" t="e">
        <f>I59*J59</f>
        <v>#NUM!</v>
      </c>
      <c r="L59" s="36" t="e">
        <f>LN(M59)</f>
        <v>#NUM!</v>
      </c>
      <c r="M59" s="37">
        <f>C59</f>
        <v>0</v>
      </c>
      <c r="N59" s="38" t="e">
        <f>(Q59-P59)/(2*O59)</f>
        <v>#NUM!</v>
      </c>
      <c r="O59" s="39">
        <f>$E$2</f>
        <v>1.9599639845400536</v>
      </c>
      <c r="P59" s="40" t="e">
        <f t="shared" ref="P59:Q74" si="48">LN(R59)</f>
        <v>#NUM!</v>
      </c>
      <c r="Q59" s="40" t="e">
        <f t="shared" si="48"/>
        <v>#NUM!</v>
      </c>
      <c r="R59" s="41">
        <f>D59</f>
        <v>0</v>
      </c>
      <c r="S59" s="41">
        <f>E59</f>
        <v>0</v>
      </c>
      <c r="T59" s="42"/>
      <c r="V59" s="43" t="e">
        <f>(J59-L75)^2</f>
        <v>#NUM!</v>
      </c>
      <c r="W59" s="44" t="e">
        <f>I59*V59</f>
        <v>#NUM!</v>
      </c>
      <c r="X59" s="2">
        <v>1</v>
      </c>
      <c r="Y59" s="30"/>
      <c r="Z59" s="30"/>
      <c r="AA59" s="35" t="e">
        <f>I59^2</f>
        <v>#NUM!</v>
      </c>
      <c r="AB59" s="45"/>
      <c r="AC59" s="46" t="e">
        <f>AC75</f>
        <v>#NUM!</v>
      </c>
      <c r="AD59" s="46" t="e">
        <f>AD75</f>
        <v>#NUM!</v>
      </c>
      <c r="AE59" s="44" t="e">
        <f>1/I59</f>
        <v>#NUM!</v>
      </c>
      <c r="AF59" s="47" t="e">
        <f>1/(AD59+AE59)</f>
        <v>#NUM!</v>
      </c>
      <c r="AG59" s="48" t="e">
        <f>AF59/AF75</f>
        <v>#NUM!</v>
      </c>
      <c r="AH59" s="49" t="e">
        <f>AF59*J59</f>
        <v>#NUM!</v>
      </c>
      <c r="AI59" s="49" t="e">
        <f>AH59/AF59</f>
        <v>#NUM!</v>
      </c>
      <c r="AJ59" s="50" t="e">
        <f>EXP(AI59)</f>
        <v>#NUM!</v>
      </c>
      <c r="AK59" s="51" t="e">
        <f>1/AF59</f>
        <v>#NUM!</v>
      </c>
      <c r="AL59" s="50" t="e">
        <f>SQRT(AK59)</f>
        <v>#NUM!</v>
      </c>
      <c r="AM59" s="39">
        <f>$E$2</f>
        <v>1.9599639845400536</v>
      </c>
      <c r="AN59" s="40" t="e">
        <f>AI59-(AM59*AL59)</f>
        <v>#NUM!</v>
      </c>
      <c r="AO59" s="40" t="e">
        <f>AI59+(1.96*AL59)</f>
        <v>#NUM!</v>
      </c>
      <c r="AP59" s="52" t="e">
        <f t="shared" ref="AP59:AQ74" si="49">EXP(AN59)</f>
        <v>#NUM!</v>
      </c>
      <c r="AQ59" s="52" t="e">
        <f t="shared" si="49"/>
        <v>#NUM!</v>
      </c>
      <c r="AR59" s="19"/>
      <c r="AT59" s="53"/>
      <c r="AU59" s="53">
        <v>1</v>
      </c>
      <c r="AV59" s="54"/>
      <c r="AW59" s="54"/>
      <c r="AY59" s="30"/>
      <c r="AZ59" s="30"/>
      <c r="BA59" s="2"/>
      <c r="BB59" s="2"/>
      <c r="BC59" s="2"/>
      <c r="BD59" s="2"/>
      <c r="BE59" s="2"/>
      <c r="BF59" s="2"/>
      <c r="BG59" s="2"/>
      <c r="BH59" s="2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B60" s="31" t="s">
        <v>63</v>
      </c>
      <c r="C60" s="32"/>
      <c r="D60" s="32"/>
      <c r="E60" s="32"/>
      <c r="F60" s="33"/>
      <c r="H60" s="34" t="e">
        <f t="shared" ref="H60:H74" si="50">N60^2</f>
        <v>#NUM!</v>
      </c>
      <c r="I60" s="35" t="e">
        <f>1/H60</f>
        <v>#NUM!</v>
      </c>
      <c r="J60" s="36" t="e">
        <f t="shared" ref="J60:J74" si="51">LN(M60)</f>
        <v>#NUM!</v>
      </c>
      <c r="K60" s="36" t="e">
        <f>I60*J60</f>
        <v>#NUM!</v>
      </c>
      <c r="L60" s="36" t="e">
        <f t="shared" ref="L60:L74" si="52">LN(M60)</f>
        <v>#NUM!</v>
      </c>
      <c r="M60" s="37">
        <f t="shared" ref="M60:M74" si="53">C60</f>
        <v>0</v>
      </c>
      <c r="N60" s="38" t="e">
        <f t="shared" ref="N60:N74" si="54">(Q60-P60)/(2*O60)</f>
        <v>#NUM!</v>
      </c>
      <c r="O60" s="39">
        <f>$E$2</f>
        <v>1.9599639845400536</v>
      </c>
      <c r="P60" s="40" t="e">
        <f t="shared" si="48"/>
        <v>#NUM!</v>
      </c>
      <c r="Q60" s="40" t="e">
        <f t="shared" si="48"/>
        <v>#NUM!</v>
      </c>
      <c r="R60" s="41">
        <f t="shared" ref="R60:S74" si="55">D60</f>
        <v>0</v>
      </c>
      <c r="S60" s="41">
        <f t="shared" si="55"/>
        <v>0</v>
      </c>
      <c r="T60" s="42"/>
      <c r="V60" s="43" t="e">
        <f>(J60-L75)^2</f>
        <v>#NUM!</v>
      </c>
      <c r="W60" s="44" t="e">
        <f>I60*V60</f>
        <v>#NUM!</v>
      </c>
      <c r="X60" s="2">
        <v>1</v>
      </c>
      <c r="Y60" s="30"/>
      <c r="Z60" s="30"/>
      <c r="AA60" s="35" t="e">
        <f>I60^2</f>
        <v>#NUM!</v>
      </c>
      <c r="AB60" s="45"/>
      <c r="AC60" s="46" t="e">
        <f>AC75</f>
        <v>#NUM!</v>
      </c>
      <c r="AD60" s="46" t="e">
        <f>AD75</f>
        <v>#NUM!</v>
      </c>
      <c r="AE60" s="44" t="e">
        <f>1/I60</f>
        <v>#NUM!</v>
      </c>
      <c r="AF60" s="47" t="e">
        <f>1/(AD60+AE60)</f>
        <v>#NUM!</v>
      </c>
      <c r="AG60" s="48" t="e">
        <f>AF60/AF75</f>
        <v>#NUM!</v>
      </c>
      <c r="AH60" s="49" t="e">
        <f>AF60*J60</f>
        <v>#NUM!</v>
      </c>
      <c r="AI60" s="49" t="e">
        <f>AH60/AF60</f>
        <v>#NUM!</v>
      </c>
      <c r="AJ60" s="50" t="e">
        <f>EXP(AI60)</f>
        <v>#NUM!</v>
      </c>
      <c r="AK60" s="51" t="e">
        <f>1/AF60</f>
        <v>#NUM!</v>
      </c>
      <c r="AL60" s="50" t="e">
        <f>SQRT(AK60)</f>
        <v>#NUM!</v>
      </c>
      <c r="AM60" s="39">
        <f>$E$2</f>
        <v>1.9599639845400536</v>
      </c>
      <c r="AN60" s="40" t="e">
        <f>AI60-(AM60*AL60)</f>
        <v>#NUM!</v>
      </c>
      <c r="AO60" s="40" t="e">
        <f>AI60+(1.96*AL60)</f>
        <v>#NUM!</v>
      </c>
      <c r="AP60" s="52" t="e">
        <f t="shared" si="49"/>
        <v>#NUM!</v>
      </c>
      <c r="AQ60" s="52" t="e">
        <f t="shared" si="49"/>
        <v>#NUM!</v>
      </c>
      <c r="AR60" s="19"/>
      <c r="AT60" s="53"/>
      <c r="AU60" s="53">
        <v>1</v>
      </c>
      <c r="AV60" s="54"/>
      <c r="AW60" s="54"/>
      <c r="AY60" s="30"/>
      <c r="AZ60" s="30"/>
      <c r="BA60" s="2"/>
      <c r="BB60" s="2"/>
      <c r="BC60" s="2"/>
      <c r="BD60" s="2"/>
      <c r="BE60" s="2"/>
      <c r="BF60" s="2"/>
      <c r="BG60" s="2"/>
      <c r="BH60" s="2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B61" s="31" t="s">
        <v>64</v>
      </c>
      <c r="C61" s="32"/>
      <c r="D61" s="32"/>
      <c r="E61" s="32"/>
      <c r="F61" s="33"/>
      <c r="H61" s="34" t="e">
        <f t="shared" si="50"/>
        <v>#NUM!</v>
      </c>
      <c r="I61" s="35" t="e">
        <f>1/H61</f>
        <v>#NUM!</v>
      </c>
      <c r="J61" s="36" t="e">
        <f t="shared" si="51"/>
        <v>#NUM!</v>
      </c>
      <c r="K61" s="36" t="e">
        <f>I61*J61</f>
        <v>#NUM!</v>
      </c>
      <c r="L61" s="36" t="e">
        <f t="shared" si="52"/>
        <v>#NUM!</v>
      </c>
      <c r="M61" s="37">
        <f t="shared" si="53"/>
        <v>0</v>
      </c>
      <c r="N61" s="38" t="e">
        <f t="shared" si="54"/>
        <v>#NUM!</v>
      </c>
      <c r="O61" s="39">
        <f>$E$2</f>
        <v>1.9599639845400536</v>
      </c>
      <c r="P61" s="40" t="e">
        <f t="shared" si="48"/>
        <v>#NUM!</v>
      </c>
      <c r="Q61" s="40" t="e">
        <f t="shared" si="48"/>
        <v>#NUM!</v>
      </c>
      <c r="R61" s="41">
        <f t="shared" si="55"/>
        <v>0</v>
      </c>
      <c r="S61" s="41">
        <f t="shared" si="55"/>
        <v>0</v>
      </c>
      <c r="T61" s="42"/>
      <c r="V61" s="43" t="e">
        <f>(J61-L75)^2</f>
        <v>#NUM!</v>
      </c>
      <c r="W61" s="44" t="e">
        <f>I61*V61</f>
        <v>#NUM!</v>
      </c>
      <c r="X61" s="2">
        <v>1</v>
      </c>
      <c r="Y61" s="30"/>
      <c r="Z61" s="30"/>
      <c r="AA61" s="35" t="e">
        <f>I61^2</f>
        <v>#NUM!</v>
      </c>
      <c r="AB61" s="45"/>
      <c r="AC61" s="46" t="e">
        <f>AC75</f>
        <v>#NUM!</v>
      </c>
      <c r="AD61" s="46" t="e">
        <f>AD75</f>
        <v>#NUM!</v>
      </c>
      <c r="AE61" s="44" t="e">
        <f>1/I61</f>
        <v>#NUM!</v>
      </c>
      <c r="AF61" s="47" t="e">
        <f>1/(AD61+AE61)</f>
        <v>#NUM!</v>
      </c>
      <c r="AG61" s="48" t="e">
        <f>AF61/AF75</f>
        <v>#NUM!</v>
      </c>
      <c r="AH61" s="49" t="e">
        <f>AF61*J61</f>
        <v>#NUM!</v>
      </c>
      <c r="AI61" s="49" t="e">
        <f>AH61/AF61</f>
        <v>#NUM!</v>
      </c>
      <c r="AJ61" s="50" t="e">
        <f>EXP(AI61)</f>
        <v>#NUM!</v>
      </c>
      <c r="AK61" s="51" t="e">
        <f>1/AF61</f>
        <v>#NUM!</v>
      </c>
      <c r="AL61" s="50" t="e">
        <f>SQRT(AK61)</f>
        <v>#NUM!</v>
      </c>
      <c r="AM61" s="39">
        <f>$E$2</f>
        <v>1.9599639845400536</v>
      </c>
      <c r="AN61" s="40" t="e">
        <f>AI61-(AM61*AL61)</f>
        <v>#NUM!</v>
      </c>
      <c r="AO61" s="40" t="e">
        <f>AI61+(1.96*AL61)</f>
        <v>#NUM!</v>
      </c>
      <c r="AP61" s="52" t="e">
        <f t="shared" si="49"/>
        <v>#NUM!</v>
      </c>
      <c r="AQ61" s="52" t="e">
        <f t="shared" si="49"/>
        <v>#NUM!</v>
      </c>
      <c r="AR61" s="19"/>
      <c r="AT61" s="53"/>
      <c r="AU61" s="53">
        <v>1</v>
      </c>
      <c r="AV61" s="54"/>
      <c r="AW61" s="54"/>
      <c r="AY61" s="30"/>
      <c r="AZ61" s="30"/>
      <c r="BA61" s="2"/>
      <c r="BB61" s="2"/>
      <c r="BC61" s="2"/>
      <c r="BD61" s="2"/>
      <c r="BE61" s="2"/>
      <c r="BF61" s="2"/>
      <c r="BG61" s="2"/>
      <c r="BH61" s="2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5"/>
      <c r="B62" s="31" t="s">
        <v>65</v>
      </c>
      <c r="C62" s="32"/>
      <c r="D62" s="32"/>
      <c r="E62" s="32"/>
      <c r="F62" s="33"/>
      <c r="H62" s="34" t="e">
        <f t="shared" si="50"/>
        <v>#NUM!</v>
      </c>
      <c r="I62" s="35" t="e">
        <f t="shared" ref="I62:I74" si="56">1/H62</f>
        <v>#NUM!</v>
      </c>
      <c r="J62" s="36" t="e">
        <f t="shared" si="51"/>
        <v>#NUM!</v>
      </c>
      <c r="K62" s="36" t="e">
        <f t="shared" ref="K62:K74" si="57">I62*J62</f>
        <v>#NUM!</v>
      </c>
      <c r="L62" s="36" t="e">
        <f t="shared" si="52"/>
        <v>#NUM!</v>
      </c>
      <c r="M62" s="37">
        <f t="shared" si="53"/>
        <v>0</v>
      </c>
      <c r="N62" s="38" t="e">
        <f t="shared" si="54"/>
        <v>#NUM!</v>
      </c>
      <c r="O62" s="39">
        <f t="shared" ref="O62:O75" si="58">$E$2</f>
        <v>1.9599639845400536</v>
      </c>
      <c r="P62" s="40" t="e">
        <f t="shared" si="48"/>
        <v>#NUM!</v>
      </c>
      <c r="Q62" s="40" t="e">
        <f t="shared" si="48"/>
        <v>#NUM!</v>
      </c>
      <c r="R62" s="41">
        <f t="shared" si="55"/>
        <v>0</v>
      </c>
      <c r="S62" s="41">
        <f t="shared" si="55"/>
        <v>0</v>
      </c>
      <c r="T62" s="42"/>
      <c r="V62" s="43" t="e">
        <f>(J62-L75)^2</f>
        <v>#NUM!</v>
      </c>
      <c r="W62" s="44" t="e">
        <f t="shared" ref="W62:W74" si="59">I62*V62</f>
        <v>#NUM!</v>
      </c>
      <c r="X62" s="2">
        <v>1</v>
      </c>
      <c r="Y62" s="30"/>
      <c r="Z62" s="30"/>
      <c r="AA62" s="35" t="e">
        <f t="shared" ref="AA62:AA74" si="60">I62^2</f>
        <v>#NUM!</v>
      </c>
      <c r="AB62" s="45"/>
      <c r="AC62" s="46" t="e">
        <f>AC75</f>
        <v>#NUM!</v>
      </c>
      <c r="AD62" s="46" t="e">
        <f>AD75</f>
        <v>#NUM!</v>
      </c>
      <c r="AE62" s="44" t="e">
        <f t="shared" ref="AE62:AE74" si="61">1/I62</f>
        <v>#NUM!</v>
      </c>
      <c r="AF62" s="47" t="e">
        <f t="shared" ref="AF62:AF74" si="62">1/(AD62+AE62)</f>
        <v>#NUM!</v>
      </c>
      <c r="AG62" s="48" t="e">
        <f>AF62/AF75</f>
        <v>#NUM!</v>
      </c>
      <c r="AH62" s="49" t="e">
        <f t="shared" ref="AH62:AH74" si="63">AF62*J62</f>
        <v>#NUM!</v>
      </c>
      <c r="AI62" s="49" t="e">
        <f t="shared" ref="AI62:AI74" si="64">AH62/AF62</f>
        <v>#NUM!</v>
      </c>
      <c r="AJ62" s="50" t="e">
        <f t="shared" ref="AJ62:AJ74" si="65">EXP(AI62)</f>
        <v>#NUM!</v>
      </c>
      <c r="AK62" s="51" t="e">
        <f t="shared" ref="AK62:AK74" si="66">1/AF62</f>
        <v>#NUM!</v>
      </c>
      <c r="AL62" s="50" t="e">
        <f t="shared" ref="AL62:AL74" si="67">SQRT(AK62)</f>
        <v>#NUM!</v>
      </c>
      <c r="AM62" s="39">
        <f t="shared" ref="AM62:AM75" si="68">$E$2</f>
        <v>1.9599639845400536</v>
      </c>
      <c r="AN62" s="40" t="e">
        <f t="shared" ref="AN62:AN74" si="69">AI62-(AM62*AL62)</f>
        <v>#NUM!</v>
      </c>
      <c r="AO62" s="40" t="e">
        <f t="shared" ref="AO62:AO75" si="70">AI62+(AM62*AL62)</f>
        <v>#NUM!</v>
      </c>
      <c r="AP62" s="52" t="e">
        <f t="shared" si="49"/>
        <v>#NUM!</v>
      </c>
      <c r="AQ62" s="52" t="e">
        <f t="shared" si="49"/>
        <v>#NUM!</v>
      </c>
      <c r="AR62" s="19"/>
      <c r="AT62" s="53"/>
      <c r="AU62" s="53">
        <v>1</v>
      </c>
      <c r="AV62" s="54"/>
      <c r="AW62" s="54"/>
      <c r="AY62" s="30"/>
      <c r="AZ62" s="30"/>
      <c r="BA62" s="2"/>
      <c r="BB62" s="2"/>
      <c r="BC62" s="2"/>
      <c r="BD62" s="2"/>
      <c r="BE62" s="2"/>
      <c r="BF62" s="2"/>
      <c r="BG62" s="2"/>
      <c r="BH62" s="2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5"/>
      <c r="B63" s="31" t="s">
        <v>66</v>
      </c>
      <c r="C63" s="32"/>
      <c r="D63" s="32"/>
      <c r="E63" s="32"/>
      <c r="F63" s="33"/>
      <c r="H63" s="34" t="e">
        <f t="shared" si="50"/>
        <v>#NUM!</v>
      </c>
      <c r="I63" s="35" t="e">
        <f t="shared" si="56"/>
        <v>#NUM!</v>
      </c>
      <c r="J63" s="36" t="e">
        <f t="shared" si="51"/>
        <v>#NUM!</v>
      </c>
      <c r="K63" s="36" t="e">
        <f t="shared" si="57"/>
        <v>#NUM!</v>
      </c>
      <c r="L63" s="36" t="e">
        <f t="shared" si="52"/>
        <v>#NUM!</v>
      </c>
      <c r="M63" s="37">
        <f t="shared" si="53"/>
        <v>0</v>
      </c>
      <c r="N63" s="38" t="e">
        <f t="shared" si="54"/>
        <v>#NUM!</v>
      </c>
      <c r="O63" s="39">
        <f t="shared" si="58"/>
        <v>1.9599639845400536</v>
      </c>
      <c r="P63" s="40" t="e">
        <f t="shared" si="48"/>
        <v>#NUM!</v>
      </c>
      <c r="Q63" s="40" t="e">
        <f t="shared" si="48"/>
        <v>#NUM!</v>
      </c>
      <c r="R63" s="41">
        <f t="shared" si="55"/>
        <v>0</v>
      </c>
      <c r="S63" s="41">
        <f t="shared" si="55"/>
        <v>0</v>
      </c>
      <c r="T63" s="42"/>
      <c r="V63" s="43" t="e">
        <f>(J63-L75)^2</f>
        <v>#NUM!</v>
      </c>
      <c r="W63" s="44" t="e">
        <f t="shared" si="59"/>
        <v>#NUM!</v>
      </c>
      <c r="X63" s="2">
        <v>1</v>
      </c>
      <c r="Y63" s="30"/>
      <c r="Z63" s="30"/>
      <c r="AA63" s="35" t="e">
        <f t="shared" si="60"/>
        <v>#NUM!</v>
      </c>
      <c r="AB63" s="45"/>
      <c r="AC63" s="46" t="e">
        <f>AC75</f>
        <v>#NUM!</v>
      </c>
      <c r="AD63" s="46" t="e">
        <f>AD75</f>
        <v>#NUM!</v>
      </c>
      <c r="AE63" s="44" t="e">
        <f t="shared" si="61"/>
        <v>#NUM!</v>
      </c>
      <c r="AF63" s="47" t="e">
        <f t="shared" si="62"/>
        <v>#NUM!</v>
      </c>
      <c r="AG63" s="48" t="e">
        <f>AF63/AF75</f>
        <v>#NUM!</v>
      </c>
      <c r="AH63" s="49" t="e">
        <f t="shared" si="63"/>
        <v>#NUM!</v>
      </c>
      <c r="AI63" s="49" t="e">
        <f t="shared" si="64"/>
        <v>#NUM!</v>
      </c>
      <c r="AJ63" s="50" t="e">
        <f t="shared" si="65"/>
        <v>#NUM!</v>
      </c>
      <c r="AK63" s="51" t="e">
        <f t="shared" si="66"/>
        <v>#NUM!</v>
      </c>
      <c r="AL63" s="50" t="e">
        <f t="shared" si="67"/>
        <v>#NUM!</v>
      </c>
      <c r="AM63" s="39">
        <f t="shared" si="68"/>
        <v>1.9599639845400536</v>
      </c>
      <c r="AN63" s="40" t="e">
        <f t="shared" si="69"/>
        <v>#NUM!</v>
      </c>
      <c r="AO63" s="40" t="e">
        <f t="shared" si="70"/>
        <v>#NUM!</v>
      </c>
      <c r="AP63" s="52" t="e">
        <f t="shared" si="49"/>
        <v>#NUM!</v>
      </c>
      <c r="AQ63" s="52" t="e">
        <f t="shared" si="49"/>
        <v>#NUM!</v>
      </c>
      <c r="AR63" s="19"/>
      <c r="AT63" s="53"/>
      <c r="AU63" s="53">
        <v>1</v>
      </c>
      <c r="AV63" s="54"/>
      <c r="AW63" s="54"/>
      <c r="AY63" s="30"/>
      <c r="AZ63" s="30"/>
      <c r="BA63" s="2"/>
      <c r="BB63" s="2"/>
      <c r="BC63" s="2"/>
      <c r="BD63" s="2"/>
      <c r="BE63" s="2"/>
      <c r="BF63" s="2"/>
      <c r="BG63" s="2"/>
      <c r="BH63" s="2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5"/>
      <c r="B64" s="31" t="s">
        <v>67</v>
      </c>
      <c r="C64" s="32"/>
      <c r="D64" s="32"/>
      <c r="E64" s="32"/>
      <c r="F64" s="33"/>
      <c r="H64" s="34" t="e">
        <f t="shared" si="50"/>
        <v>#NUM!</v>
      </c>
      <c r="I64" s="35" t="e">
        <f t="shared" si="56"/>
        <v>#NUM!</v>
      </c>
      <c r="J64" s="36" t="e">
        <f t="shared" si="51"/>
        <v>#NUM!</v>
      </c>
      <c r="K64" s="36" t="e">
        <f t="shared" si="57"/>
        <v>#NUM!</v>
      </c>
      <c r="L64" s="36" t="e">
        <f t="shared" si="52"/>
        <v>#NUM!</v>
      </c>
      <c r="M64" s="37">
        <f t="shared" si="53"/>
        <v>0</v>
      </c>
      <c r="N64" s="38" t="e">
        <f t="shared" si="54"/>
        <v>#NUM!</v>
      </c>
      <c r="O64" s="39">
        <f t="shared" si="58"/>
        <v>1.9599639845400536</v>
      </c>
      <c r="P64" s="40" t="e">
        <f t="shared" si="48"/>
        <v>#NUM!</v>
      </c>
      <c r="Q64" s="40" t="e">
        <f t="shared" si="48"/>
        <v>#NUM!</v>
      </c>
      <c r="R64" s="41">
        <f t="shared" si="55"/>
        <v>0</v>
      </c>
      <c r="S64" s="41">
        <f t="shared" si="55"/>
        <v>0</v>
      </c>
      <c r="T64" s="42"/>
      <c r="V64" s="43" t="e">
        <f>(J64-L75)^2</f>
        <v>#NUM!</v>
      </c>
      <c r="W64" s="44" t="e">
        <f t="shared" si="59"/>
        <v>#NUM!</v>
      </c>
      <c r="X64" s="2">
        <v>1</v>
      </c>
      <c r="Y64" s="30"/>
      <c r="Z64" s="30"/>
      <c r="AA64" s="35" t="e">
        <f t="shared" si="60"/>
        <v>#NUM!</v>
      </c>
      <c r="AB64" s="45"/>
      <c r="AC64" s="46" t="e">
        <f>AC75</f>
        <v>#NUM!</v>
      </c>
      <c r="AD64" s="46" t="e">
        <f>AD75</f>
        <v>#NUM!</v>
      </c>
      <c r="AE64" s="44" t="e">
        <f t="shared" si="61"/>
        <v>#NUM!</v>
      </c>
      <c r="AF64" s="47" t="e">
        <f t="shared" si="62"/>
        <v>#NUM!</v>
      </c>
      <c r="AG64" s="48" t="e">
        <f>AF64/AF75</f>
        <v>#NUM!</v>
      </c>
      <c r="AH64" s="49" t="e">
        <f t="shared" si="63"/>
        <v>#NUM!</v>
      </c>
      <c r="AI64" s="49" t="e">
        <f t="shared" si="64"/>
        <v>#NUM!</v>
      </c>
      <c r="AJ64" s="50" t="e">
        <f t="shared" si="65"/>
        <v>#NUM!</v>
      </c>
      <c r="AK64" s="51" t="e">
        <f t="shared" si="66"/>
        <v>#NUM!</v>
      </c>
      <c r="AL64" s="50" t="e">
        <f t="shared" si="67"/>
        <v>#NUM!</v>
      </c>
      <c r="AM64" s="39">
        <f t="shared" si="68"/>
        <v>1.9599639845400536</v>
      </c>
      <c r="AN64" s="40" t="e">
        <f t="shared" si="69"/>
        <v>#NUM!</v>
      </c>
      <c r="AO64" s="40" t="e">
        <f t="shared" si="70"/>
        <v>#NUM!</v>
      </c>
      <c r="AP64" s="52" t="e">
        <f t="shared" si="49"/>
        <v>#NUM!</v>
      </c>
      <c r="AQ64" s="52" t="e">
        <f t="shared" si="49"/>
        <v>#NUM!</v>
      </c>
      <c r="AR64" s="19"/>
      <c r="AT64" s="53"/>
      <c r="AU64" s="53">
        <v>1</v>
      </c>
      <c r="AV64" s="54"/>
      <c r="AW64" s="54"/>
      <c r="AY64" s="30"/>
      <c r="AZ64" s="30"/>
      <c r="BA64" s="2"/>
      <c r="BB64" s="2"/>
      <c r="BC64" s="2"/>
      <c r="BD64" s="2"/>
      <c r="BE64" s="2"/>
      <c r="BF64" s="2"/>
      <c r="BG64" s="2"/>
      <c r="BH64" s="2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5"/>
      <c r="B65" s="31" t="s">
        <v>68</v>
      </c>
      <c r="C65" s="32"/>
      <c r="D65" s="32"/>
      <c r="E65" s="32"/>
      <c r="F65" s="33"/>
      <c r="H65" s="34" t="e">
        <f t="shared" si="50"/>
        <v>#NUM!</v>
      </c>
      <c r="I65" s="35" t="e">
        <f t="shared" si="56"/>
        <v>#NUM!</v>
      </c>
      <c r="J65" s="36" t="e">
        <f t="shared" si="51"/>
        <v>#NUM!</v>
      </c>
      <c r="K65" s="36" t="e">
        <f t="shared" si="57"/>
        <v>#NUM!</v>
      </c>
      <c r="L65" s="36" t="e">
        <f t="shared" si="52"/>
        <v>#NUM!</v>
      </c>
      <c r="M65" s="37">
        <f t="shared" si="53"/>
        <v>0</v>
      </c>
      <c r="N65" s="38" t="e">
        <f t="shared" si="54"/>
        <v>#NUM!</v>
      </c>
      <c r="O65" s="39">
        <f t="shared" si="58"/>
        <v>1.9599639845400536</v>
      </c>
      <c r="P65" s="40" t="e">
        <f t="shared" si="48"/>
        <v>#NUM!</v>
      </c>
      <c r="Q65" s="40" t="e">
        <f t="shared" si="48"/>
        <v>#NUM!</v>
      </c>
      <c r="R65" s="41">
        <f t="shared" si="55"/>
        <v>0</v>
      </c>
      <c r="S65" s="41">
        <f t="shared" si="55"/>
        <v>0</v>
      </c>
      <c r="T65" s="42"/>
      <c r="V65" s="43" t="e">
        <f>(J65-L75)^2</f>
        <v>#NUM!</v>
      </c>
      <c r="W65" s="44" t="e">
        <f t="shared" si="59"/>
        <v>#NUM!</v>
      </c>
      <c r="X65" s="2">
        <v>1</v>
      </c>
      <c r="Y65" s="30"/>
      <c r="Z65" s="30"/>
      <c r="AA65" s="35" t="e">
        <f t="shared" si="60"/>
        <v>#NUM!</v>
      </c>
      <c r="AB65" s="45"/>
      <c r="AC65" s="46" t="e">
        <f>AC75</f>
        <v>#NUM!</v>
      </c>
      <c r="AD65" s="46" t="e">
        <f>AD75</f>
        <v>#NUM!</v>
      </c>
      <c r="AE65" s="44" t="e">
        <f t="shared" si="61"/>
        <v>#NUM!</v>
      </c>
      <c r="AF65" s="47" t="e">
        <f t="shared" si="62"/>
        <v>#NUM!</v>
      </c>
      <c r="AG65" s="48" t="e">
        <f>AF65/AF75</f>
        <v>#NUM!</v>
      </c>
      <c r="AH65" s="49" t="e">
        <f t="shared" si="63"/>
        <v>#NUM!</v>
      </c>
      <c r="AI65" s="49" t="e">
        <f t="shared" si="64"/>
        <v>#NUM!</v>
      </c>
      <c r="AJ65" s="50" t="e">
        <f t="shared" si="65"/>
        <v>#NUM!</v>
      </c>
      <c r="AK65" s="51" t="e">
        <f t="shared" si="66"/>
        <v>#NUM!</v>
      </c>
      <c r="AL65" s="50" t="e">
        <f t="shared" si="67"/>
        <v>#NUM!</v>
      </c>
      <c r="AM65" s="39">
        <f t="shared" si="68"/>
        <v>1.9599639845400536</v>
      </c>
      <c r="AN65" s="40" t="e">
        <f t="shared" si="69"/>
        <v>#NUM!</v>
      </c>
      <c r="AO65" s="40" t="e">
        <f t="shared" si="70"/>
        <v>#NUM!</v>
      </c>
      <c r="AP65" s="52" t="e">
        <f t="shared" si="49"/>
        <v>#NUM!</v>
      </c>
      <c r="AQ65" s="52" t="e">
        <f t="shared" si="49"/>
        <v>#NUM!</v>
      </c>
      <c r="AR65" s="19"/>
      <c r="AT65" s="53"/>
      <c r="AU65" s="53">
        <v>1</v>
      </c>
      <c r="AV65" s="54"/>
      <c r="AW65" s="54"/>
      <c r="AY65" s="30"/>
      <c r="AZ65" s="30"/>
      <c r="BA65" s="2"/>
      <c r="BB65" s="2"/>
      <c r="BC65" s="2"/>
      <c r="BD65" s="2"/>
      <c r="BE65" s="2"/>
      <c r="BF65" s="2"/>
      <c r="BG65" s="2"/>
      <c r="BH65" s="2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5"/>
      <c r="B66" s="31" t="s">
        <v>69</v>
      </c>
      <c r="C66" s="32"/>
      <c r="D66" s="32"/>
      <c r="E66" s="32"/>
      <c r="F66" s="33"/>
      <c r="H66" s="34" t="e">
        <f t="shared" si="50"/>
        <v>#NUM!</v>
      </c>
      <c r="I66" s="35" t="e">
        <f t="shared" si="56"/>
        <v>#NUM!</v>
      </c>
      <c r="J66" s="36" t="e">
        <f t="shared" si="51"/>
        <v>#NUM!</v>
      </c>
      <c r="K66" s="36" t="e">
        <f t="shared" si="57"/>
        <v>#NUM!</v>
      </c>
      <c r="L66" s="36" t="e">
        <f t="shared" si="52"/>
        <v>#NUM!</v>
      </c>
      <c r="M66" s="37">
        <f t="shared" si="53"/>
        <v>0</v>
      </c>
      <c r="N66" s="38" t="e">
        <f t="shared" si="54"/>
        <v>#NUM!</v>
      </c>
      <c r="O66" s="39">
        <f t="shared" si="58"/>
        <v>1.9599639845400536</v>
      </c>
      <c r="P66" s="40" t="e">
        <f t="shared" si="48"/>
        <v>#NUM!</v>
      </c>
      <c r="Q66" s="40" t="e">
        <f t="shared" si="48"/>
        <v>#NUM!</v>
      </c>
      <c r="R66" s="41">
        <f t="shared" si="55"/>
        <v>0</v>
      </c>
      <c r="S66" s="41">
        <f t="shared" si="55"/>
        <v>0</v>
      </c>
      <c r="T66" s="42"/>
      <c r="V66" s="43" t="e">
        <f>(J66-L75)^2</f>
        <v>#NUM!</v>
      </c>
      <c r="W66" s="44" t="e">
        <f t="shared" si="59"/>
        <v>#NUM!</v>
      </c>
      <c r="X66" s="2">
        <v>1</v>
      </c>
      <c r="Y66" s="30"/>
      <c r="Z66" s="30"/>
      <c r="AA66" s="35" t="e">
        <f t="shared" si="60"/>
        <v>#NUM!</v>
      </c>
      <c r="AB66" s="45"/>
      <c r="AC66" s="46" t="e">
        <f>AC75</f>
        <v>#NUM!</v>
      </c>
      <c r="AD66" s="46" t="e">
        <f>AD75</f>
        <v>#NUM!</v>
      </c>
      <c r="AE66" s="44" t="e">
        <f t="shared" si="61"/>
        <v>#NUM!</v>
      </c>
      <c r="AF66" s="47" t="e">
        <f t="shared" si="62"/>
        <v>#NUM!</v>
      </c>
      <c r="AG66" s="48" t="e">
        <f>AF66/AF75</f>
        <v>#NUM!</v>
      </c>
      <c r="AH66" s="49" t="e">
        <f t="shared" si="63"/>
        <v>#NUM!</v>
      </c>
      <c r="AI66" s="49" t="e">
        <f t="shared" si="64"/>
        <v>#NUM!</v>
      </c>
      <c r="AJ66" s="50" t="e">
        <f t="shared" si="65"/>
        <v>#NUM!</v>
      </c>
      <c r="AK66" s="51" t="e">
        <f t="shared" si="66"/>
        <v>#NUM!</v>
      </c>
      <c r="AL66" s="50" t="e">
        <f t="shared" si="67"/>
        <v>#NUM!</v>
      </c>
      <c r="AM66" s="39">
        <f t="shared" si="68"/>
        <v>1.9599639845400536</v>
      </c>
      <c r="AN66" s="40" t="e">
        <f t="shared" si="69"/>
        <v>#NUM!</v>
      </c>
      <c r="AO66" s="40" t="e">
        <f t="shared" si="70"/>
        <v>#NUM!</v>
      </c>
      <c r="AP66" s="52" t="e">
        <f t="shared" si="49"/>
        <v>#NUM!</v>
      </c>
      <c r="AQ66" s="52" t="e">
        <f t="shared" si="49"/>
        <v>#NUM!</v>
      </c>
      <c r="AR66" s="19"/>
      <c r="AT66" s="53"/>
      <c r="AU66" s="53">
        <v>1</v>
      </c>
      <c r="AV66" s="54"/>
      <c r="AW66" s="54"/>
      <c r="AY66" s="30"/>
      <c r="AZ66" s="30"/>
      <c r="BA66" s="2"/>
      <c r="BB66" s="2"/>
      <c r="BC66" s="2"/>
      <c r="BD66" s="2"/>
      <c r="BE66" s="2"/>
      <c r="BF66" s="2"/>
      <c r="BG66" s="2"/>
      <c r="BH66" s="2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5"/>
      <c r="B67" s="31" t="s">
        <v>70</v>
      </c>
      <c r="C67" s="32"/>
      <c r="D67" s="32"/>
      <c r="E67" s="32"/>
      <c r="F67" s="33"/>
      <c r="H67" s="34" t="e">
        <f t="shared" si="50"/>
        <v>#NUM!</v>
      </c>
      <c r="I67" s="35" t="e">
        <f t="shared" si="56"/>
        <v>#NUM!</v>
      </c>
      <c r="J67" s="36" t="e">
        <f t="shared" si="51"/>
        <v>#NUM!</v>
      </c>
      <c r="K67" s="36" t="e">
        <f t="shared" si="57"/>
        <v>#NUM!</v>
      </c>
      <c r="L67" s="36" t="e">
        <f t="shared" si="52"/>
        <v>#NUM!</v>
      </c>
      <c r="M67" s="37">
        <f t="shared" si="53"/>
        <v>0</v>
      </c>
      <c r="N67" s="38" t="e">
        <f t="shared" si="54"/>
        <v>#NUM!</v>
      </c>
      <c r="O67" s="39">
        <f t="shared" si="58"/>
        <v>1.9599639845400536</v>
      </c>
      <c r="P67" s="40" t="e">
        <f t="shared" si="48"/>
        <v>#NUM!</v>
      </c>
      <c r="Q67" s="40" t="e">
        <f t="shared" si="48"/>
        <v>#NUM!</v>
      </c>
      <c r="R67" s="41">
        <f t="shared" si="55"/>
        <v>0</v>
      </c>
      <c r="S67" s="41">
        <f t="shared" si="55"/>
        <v>0</v>
      </c>
      <c r="T67" s="42"/>
      <c r="V67" s="43" t="e">
        <f>(J67-L75)^2</f>
        <v>#NUM!</v>
      </c>
      <c r="W67" s="44" t="e">
        <f t="shared" si="59"/>
        <v>#NUM!</v>
      </c>
      <c r="X67" s="2">
        <v>1</v>
      </c>
      <c r="Y67" s="30"/>
      <c r="Z67" s="30"/>
      <c r="AA67" s="35" t="e">
        <f t="shared" si="60"/>
        <v>#NUM!</v>
      </c>
      <c r="AB67" s="45"/>
      <c r="AC67" s="46" t="e">
        <f>AC75</f>
        <v>#NUM!</v>
      </c>
      <c r="AD67" s="46" t="e">
        <f>AD75</f>
        <v>#NUM!</v>
      </c>
      <c r="AE67" s="44" t="e">
        <f t="shared" si="61"/>
        <v>#NUM!</v>
      </c>
      <c r="AF67" s="47" t="e">
        <f t="shared" si="62"/>
        <v>#NUM!</v>
      </c>
      <c r="AG67" s="48" t="e">
        <f>AF67/AF75</f>
        <v>#NUM!</v>
      </c>
      <c r="AH67" s="49" t="e">
        <f t="shared" si="63"/>
        <v>#NUM!</v>
      </c>
      <c r="AI67" s="49" t="e">
        <f t="shared" si="64"/>
        <v>#NUM!</v>
      </c>
      <c r="AJ67" s="50" t="e">
        <f t="shared" si="65"/>
        <v>#NUM!</v>
      </c>
      <c r="AK67" s="51" t="e">
        <f t="shared" si="66"/>
        <v>#NUM!</v>
      </c>
      <c r="AL67" s="50" t="e">
        <f t="shared" si="67"/>
        <v>#NUM!</v>
      </c>
      <c r="AM67" s="39">
        <f t="shared" si="68"/>
        <v>1.9599639845400536</v>
      </c>
      <c r="AN67" s="40" t="e">
        <f t="shared" si="69"/>
        <v>#NUM!</v>
      </c>
      <c r="AO67" s="40" t="e">
        <f t="shared" si="70"/>
        <v>#NUM!</v>
      </c>
      <c r="AP67" s="52" t="e">
        <f t="shared" si="49"/>
        <v>#NUM!</v>
      </c>
      <c r="AQ67" s="52" t="e">
        <f t="shared" si="49"/>
        <v>#NUM!</v>
      </c>
      <c r="AR67" s="19"/>
      <c r="AT67" s="53"/>
      <c r="AU67" s="53">
        <v>1</v>
      </c>
      <c r="AV67" s="54"/>
      <c r="AW67" s="54"/>
      <c r="AY67" s="30"/>
      <c r="AZ67" s="30"/>
      <c r="BA67" s="2"/>
      <c r="BB67" s="2"/>
      <c r="BC67" s="2"/>
      <c r="BD67" s="2"/>
      <c r="BE67" s="2"/>
      <c r="BF67" s="2"/>
      <c r="BG67" s="2"/>
      <c r="BH67" s="2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5"/>
      <c r="B68" s="31" t="s">
        <v>71</v>
      </c>
      <c r="C68" s="32"/>
      <c r="D68" s="32"/>
      <c r="E68" s="32"/>
      <c r="F68" s="33"/>
      <c r="H68" s="34" t="e">
        <f t="shared" si="50"/>
        <v>#NUM!</v>
      </c>
      <c r="I68" s="35" t="e">
        <f t="shared" si="56"/>
        <v>#NUM!</v>
      </c>
      <c r="J68" s="36" t="e">
        <f t="shared" si="51"/>
        <v>#NUM!</v>
      </c>
      <c r="K68" s="36" t="e">
        <f t="shared" si="57"/>
        <v>#NUM!</v>
      </c>
      <c r="L68" s="36" t="e">
        <f t="shared" si="52"/>
        <v>#NUM!</v>
      </c>
      <c r="M68" s="37">
        <f t="shared" si="53"/>
        <v>0</v>
      </c>
      <c r="N68" s="38" t="e">
        <f t="shared" si="54"/>
        <v>#NUM!</v>
      </c>
      <c r="O68" s="39">
        <f t="shared" si="58"/>
        <v>1.9599639845400536</v>
      </c>
      <c r="P68" s="40" t="e">
        <f t="shared" si="48"/>
        <v>#NUM!</v>
      </c>
      <c r="Q68" s="40" t="e">
        <f t="shared" si="48"/>
        <v>#NUM!</v>
      </c>
      <c r="R68" s="41">
        <f t="shared" si="55"/>
        <v>0</v>
      </c>
      <c r="S68" s="41">
        <f t="shared" si="55"/>
        <v>0</v>
      </c>
      <c r="T68" s="42"/>
      <c r="V68" s="43" t="e">
        <f>(J68-L75)^2</f>
        <v>#NUM!</v>
      </c>
      <c r="W68" s="44" t="e">
        <f t="shared" si="59"/>
        <v>#NUM!</v>
      </c>
      <c r="X68" s="2">
        <v>1</v>
      </c>
      <c r="Y68" s="30"/>
      <c r="Z68" s="30"/>
      <c r="AA68" s="35" t="e">
        <f t="shared" si="60"/>
        <v>#NUM!</v>
      </c>
      <c r="AB68" s="45"/>
      <c r="AC68" s="46" t="e">
        <f>AC75</f>
        <v>#NUM!</v>
      </c>
      <c r="AD68" s="46" t="e">
        <f>AD75</f>
        <v>#NUM!</v>
      </c>
      <c r="AE68" s="44" t="e">
        <f t="shared" si="61"/>
        <v>#NUM!</v>
      </c>
      <c r="AF68" s="47" t="e">
        <f t="shared" si="62"/>
        <v>#NUM!</v>
      </c>
      <c r="AG68" s="48" t="e">
        <f>AF68/AF75</f>
        <v>#NUM!</v>
      </c>
      <c r="AH68" s="49" t="e">
        <f t="shared" si="63"/>
        <v>#NUM!</v>
      </c>
      <c r="AI68" s="49" t="e">
        <f t="shared" si="64"/>
        <v>#NUM!</v>
      </c>
      <c r="AJ68" s="50" t="e">
        <f t="shared" si="65"/>
        <v>#NUM!</v>
      </c>
      <c r="AK68" s="51" t="e">
        <f t="shared" si="66"/>
        <v>#NUM!</v>
      </c>
      <c r="AL68" s="50" t="e">
        <f t="shared" si="67"/>
        <v>#NUM!</v>
      </c>
      <c r="AM68" s="39">
        <f t="shared" si="68"/>
        <v>1.9599639845400536</v>
      </c>
      <c r="AN68" s="40" t="e">
        <f t="shared" si="69"/>
        <v>#NUM!</v>
      </c>
      <c r="AO68" s="40" t="e">
        <f t="shared" si="70"/>
        <v>#NUM!</v>
      </c>
      <c r="AP68" s="52" t="e">
        <f t="shared" si="49"/>
        <v>#NUM!</v>
      </c>
      <c r="AQ68" s="52" t="e">
        <f t="shared" si="49"/>
        <v>#NUM!</v>
      </c>
      <c r="AR68" s="19"/>
      <c r="AT68" s="53"/>
      <c r="AU68" s="53">
        <v>1</v>
      </c>
      <c r="AV68" s="54"/>
      <c r="AW68" s="54"/>
      <c r="AY68" s="30"/>
      <c r="AZ68" s="30"/>
      <c r="BA68" s="2"/>
      <c r="BB68" s="2"/>
      <c r="BC68" s="2"/>
      <c r="BD68" s="2"/>
      <c r="BE68" s="2"/>
      <c r="BF68" s="2"/>
      <c r="BG68" s="2"/>
      <c r="BH68" s="2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5"/>
      <c r="B69" s="31" t="s">
        <v>72</v>
      </c>
      <c r="C69" s="32"/>
      <c r="D69" s="32"/>
      <c r="E69" s="32"/>
      <c r="F69" s="33"/>
      <c r="H69" s="34" t="e">
        <f t="shared" si="50"/>
        <v>#NUM!</v>
      </c>
      <c r="I69" s="35" t="e">
        <f t="shared" si="56"/>
        <v>#NUM!</v>
      </c>
      <c r="J69" s="36" t="e">
        <f t="shared" si="51"/>
        <v>#NUM!</v>
      </c>
      <c r="K69" s="36" t="e">
        <f t="shared" si="57"/>
        <v>#NUM!</v>
      </c>
      <c r="L69" s="36" t="e">
        <f t="shared" si="52"/>
        <v>#NUM!</v>
      </c>
      <c r="M69" s="37">
        <f t="shared" si="53"/>
        <v>0</v>
      </c>
      <c r="N69" s="38" t="e">
        <f t="shared" si="54"/>
        <v>#NUM!</v>
      </c>
      <c r="O69" s="39">
        <f t="shared" si="58"/>
        <v>1.9599639845400536</v>
      </c>
      <c r="P69" s="40" t="e">
        <f t="shared" si="48"/>
        <v>#NUM!</v>
      </c>
      <c r="Q69" s="40" t="e">
        <f t="shared" si="48"/>
        <v>#NUM!</v>
      </c>
      <c r="R69" s="41">
        <f t="shared" si="55"/>
        <v>0</v>
      </c>
      <c r="S69" s="41">
        <f t="shared" si="55"/>
        <v>0</v>
      </c>
      <c r="T69" s="42"/>
      <c r="V69" s="43" t="e">
        <f>(J69-L75)^2</f>
        <v>#NUM!</v>
      </c>
      <c r="W69" s="44" t="e">
        <f t="shared" si="59"/>
        <v>#NUM!</v>
      </c>
      <c r="X69" s="2">
        <v>1</v>
      </c>
      <c r="Y69" s="30"/>
      <c r="Z69" s="30"/>
      <c r="AA69" s="35" t="e">
        <f t="shared" si="60"/>
        <v>#NUM!</v>
      </c>
      <c r="AB69" s="45"/>
      <c r="AC69" s="46" t="e">
        <f>AC75</f>
        <v>#NUM!</v>
      </c>
      <c r="AD69" s="46" t="e">
        <f>AD75</f>
        <v>#NUM!</v>
      </c>
      <c r="AE69" s="44" t="e">
        <f t="shared" si="61"/>
        <v>#NUM!</v>
      </c>
      <c r="AF69" s="47" t="e">
        <f t="shared" si="62"/>
        <v>#NUM!</v>
      </c>
      <c r="AG69" s="48" t="e">
        <f>AF69/AF75</f>
        <v>#NUM!</v>
      </c>
      <c r="AH69" s="49" t="e">
        <f t="shared" si="63"/>
        <v>#NUM!</v>
      </c>
      <c r="AI69" s="49" t="e">
        <f t="shared" si="64"/>
        <v>#NUM!</v>
      </c>
      <c r="AJ69" s="50" t="e">
        <f t="shared" si="65"/>
        <v>#NUM!</v>
      </c>
      <c r="AK69" s="51" t="e">
        <f t="shared" si="66"/>
        <v>#NUM!</v>
      </c>
      <c r="AL69" s="50" t="e">
        <f t="shared" si="67"/>
        <v>#NUM!</v>
      </c>
      <c r="AM69" s="39">
        <f t="shared" si="68"/>
        <v>1.9599639845400536</v>
      </c>
      <c r="AN69" s="40" t="e">
        <f t="shared" si="69"/>
        <v>#NUM!</v>
      </c>
      <c r="AO69" s="40" t="e">
        <f t="shared" si="70"/>
        <v>#NUM!</v>
      </c>
      <c r="AP69" s="52" t="e">
        <f t="shared" si="49"/>
        <v>#NUM!</v>
      </c>
      <c r="AQ69" s="52" t="e">
        <f t="shared" si="49"/>
        <v>#NUM!</v>
      </c>
      <c r="AR69" s="19"/>
      <c r="AT69" s="53"/>
      <c r="AU69" s="53">
        <v>1</v>
      </c>
      <c r="AV69" s="54"/>
      <c r="AW69" s="54"/>
      <c r="AY69" s="30"/>
      <c r="AZ69" s="30"/>
      <c r="BA69" s="2"/>
      <c r="BB69" s="2"/>
      <c r="BC69" s="2"/>
      <c r="BD69" s="2"/>
      <c r="BE69" s="2"/>
      <c r="BF69" s="2"/>
      <c r="BG69" s="2"/>
      <c r="BH69" s="2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5"/>
      <c r="B70" s="31" t="s">
        <v>73</v>
      </c>
      <c r="C70" s="32"/>
      <c r="D70" s="32"/>
      <c r="E70" s="32"/>
      <c r="F70" s="33"/>
      <c r="H70" s="34" t="e">
        <f t="shared" si="50"/>
        <v>#NUM!</v>
      </c>
      <c r="I70" s="35" t="e">
        <f t="shared" si="56"/>
        <v>#NUM!</v>
      </c>
      <c r="J70" s="36" t="e">
        <f t="shared" si="51"/>
        <v>#NUM!</v>
      </c>
      <c r="K70" s="36" t="e">
        <f t="shared" si="57"/>
        <v>#NUM!</v>
      </c>
      <c r="L70" s="36" t="e">
        <f t="shared" si="52"/>
        <v>#NUM!</v>
      </c>
      <c r="M70" s="37">
        <f t="shared" si="53"/>
        <v>0</v>
      </c>
      <c r="N70" s="38" t="e">
        <f t="shared" si="54"/>
        <v>#NUM!</v>
      </c>
      <c r="O70" s="39">
        <f t="shared" si="58"/>
        <v>1.9599639845400536</v>
      </c>
      <c r="P70" s="40" t="e">
        <f t="shared" si="48"/>
        <v>#NUM!</v>
      </c>
      <c r="Q70" s="40" t="e">
        <f t="shared" si="48"/>
        <v>#NUM!</v>
      </c>
      <c r="R70" s="41">
        <f t="shared" si="55"/>
        <v>0</v>
      </c>
      <c r="S70" s="41">
        <f t="shared" si="55"/>
        <v>0</v>
      </c>
      <c r="T70" s="42"/>
      <c r="V70" s="43" t="e">
        <f>(J70-L75)^2</f>
        <v>#NUM!</v>
      </c>
      <c r="W70" s="44" t="e">
        <f t="shared" si="59"/>
        <v>#NUM!</v>
      </c>
      <c r="X70" s="2">
        <v>1</v>
      </c>
      <c r="Y70" s="30"/>
      <c r="Z70" s="30"/>
      <c r="AA70" s="35" t="e">
        <f t="shared" si="60"/>
        <v>#NUM!</v>
      </c>
      <c r="AB70" s="45"/>
      <c r="AC70" s="46" t="e">
        <f>AC75</f>
        <v>#NUM!</v>
      </c>
      <c r="AD70" s="46" t="e">
        <f>AD75</f>
        <v>#NUM!</v>
      </c>
      <c r="AE70" s="44" t="e">
        <f t="shared" si="61"/>
        <v>#NUM!</v>
      </c>
      <c r="AF70" s="47" t="e">
        <f t="shared" si="62"/>
        <v>#NUM!</v>
      </c>
      <c r="AG70" s="48" t="e">
        <f>AF70/AF75</f>
        <v>#NUM!</v>
      </c>
      <c r="AH70" s="49" t="e">
        <f t="shared" si="63"/>
        <v>#NUM!</v>
      </c>
      <c r="AI70" s="49" t="e">
        <f t="shared" si="64"/>
        <v>#NUM!</v>
      </c>
      <c r="AJ70" s="50" t="e">
        <f t="shared" si="65"/>
        <v>#NUM!</v>
      </c>
      <c r="AK70" s="51" t="e">
        <f t="shared" si="66"/>
        <v>#NUM!</v>
      </c>
      <c r="AL70" s="50" t="e">
        <f t="shared" si="67"/>
        <v>#NUM!</v>
      </c>
      <c r="AM70" s="39">
        <f t="shared" si="68"/>
        <v>1.9599639845400536</v>
      </c>
      <c r="AN70" s="40" t="e">
        <f t="shared" si="69"/>
        <v>#NUM!</v>
      </c>
      <c r="AO70" s="40" t="e">
        <f t="shared" si="70"/>
        <v>#NUM!</v>
      </c>
      <c r="AP70" s="52" t="e">
        <f t="shared" si="49"/>
        <v>#NUM!</v>
      </c>
      <c r="AQ70" s="52" t="e">
        <f t="shared" si="49"/>
        <v>#NUM!</v>
      </c>
      <c r="AR70" s="19"/>
      <c r="AT70" s="53"/>
      <c r="AU70" s="53">
        <v>1</v>
      </c>
      <c r="AV70" s="54"/>
      <c r="AW70" s="54"/>
      <c r="AY70" s="30"/>
      <c r="AZ70" s="30"/>
      <c r="BA70" s="2"/>
      <c r="BB70" s="2"/>
      <c r="BC70" s="2"/>
      <c r="BD70" s="2"/>
      <c r="BE70" s="2"/>
      <c r="BF70" s="2"/>
      <c r="BG70" s="2"/>
      <c r="BH70" s="2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5"/>
      <c r="B71" s="31" t="s">
        <v>74</v>
      </c>
      <c r="C71" s="32"/>
      <c r="D71" s="32"/>
      <c r="E71" s="32"/>
      <c r="F71" s="33"/>
      <c r="H71" s="34" t="e">
        <f t="shared" si="50"/>
        <v>#NUM!</v>
      </c>
      <c r="I71" s="35" t="e">
        <f t="shared" si="56"/>
        <v>#NUM!</v>
      </c>
      <c r="J71" s="36" t="e">
        <f t="shared" si="51"/>
        <v>#NUM!</v>
      </c>
      <c r="K71" s="36" t="e">
        <f t="shared" si="57"/>
        <v>#NUM!</v>
      </c>
      <c r="L71" s="36" t="e">
        <f t="shared" si="52"/>
        <v>#NUM!</v>
      </c>
      <c r="M71" s="37">
        <f t="shared" si="53"/>
        <v>0</v>
      </c>
      <c r="N71" s="38" t="e">
        <f t="shared" si="54"/>
        <v>#NUM!</v>
      </c>
      <c r="O71" s="39">
        <f t="shared" si="58"/>
        <v>1.9599639845400536</v>
      </c>
      <c r="P71" s="40" t="e">
        <f t="shared" si="48"/>
        <v>#NUM!</v>
      </c>
      <c r="Q71" s="40" t="e">
        <f t="shared" si="48"/>
        <v>#NUM!</v>
      </c>
      <c r="R71" s="41">
        <f t="shared" si="55"/>
        <v>0</v>
      </c>
      <c r="S71" s="41">
        <f t="shared" si="55"/>
        <v>0</v>
      </c>
      <c r="T71" s="42"/>
      <c r="V71" s="43" t="e">
        <f>(J71-L75)^2</f>
        <v>#NUM!</v>
      </c>
      <c r="W71" s="44" t="e">
        <f t="shared" si="59"/>
        <v>#NUM!</v>
      </c>
      <c r="X71" s="2">
        <v>1</v>
      </c>
      <c r="Y71" s="30"/>
      <c r="Z71" s="30"/>
      <c r="AA71" s="35" t="e">
        <f t="shared" si="60"/>
        <v>#NUM!</v>
      </c>
      <c r="AB71" s="45"/>
      <c r="AC71" s="46" t="e">
        <f>AC75</f>
        <v>#NUM!</v>
      </c>
      <c r="AD71" s="46" t="e">
        <f>AD75</f>
        <v>#NUM!</v>
      </c>
      <c r="AE71" s="44" t="e">
        <f t="shared" si="61"/>
        <v>#NUM!</v>
      </c>
      <c r="AF71" s="47" t="e">
        <f t="shared" si="62"/>
        <v>#NUM!</v>
      </c>
      <c r="AG71" s="48" t="e">
        <f>AF71/AF75</f>
        <v>#NUM!</v>
      </c>
      <c r="AH71" s="49" t="e">
        <f t="shared" si="63"/>
        <v>#NUM!</v>
      </c>
      <c r="AI71" s="49" t="e">
        <f t="shared" si="64"/>
        <v>#NUM!</v>
      </c>
      <c r="AJ71" s="50" t="e">
        <f t="shared" si="65"/>
        <v>#NUM!</v>
      </c>
      <c r="AK71" s="51" t="e">
        <f t="shared" si="66"/>
        <v>#NUM!</v>
      </c>
      <c r="AL71" s="50" t="e">
        <f t="shared" si="67"/>
        <v>#NUM!</v>
      </c>
      <c r="AM71" s="39">
        <f t="shared" si="68"/>
        <v>1.9599639845400536</v>
      </c>
      <c r="AN71" s="40" t="e">
        <f t="shared" si="69"/>
        <v>#NUM!</v>
      </c>
      <c r="AO71" s="40" t="e">
        <f t="shared" si="70"/>
        <v>#NUM!</v>
      </c>
      <c r="AP71" s="52" t="e">
        <f t="shared" si="49"/>
        <v>#NUM!</v>
      </c>
      <c r="AQ71" s="52" t="e">
        <f t="shared" si="49"/>
        <v>#NUM!</v>
      </c>
      <c r="AR71" s="19"/>
      <c r="AT71" s="53"/>
      <c r="AU71" s="53">
        <v>1</v>
      </c>
      <c r="AV71" s="54"/>
      <c r="AW71" s="54"/>
      <c r="AY71" s="30"/>
      <c r="AZ71" s="30"/>
      <c r="BA71" s="2"/>
      <c r="BB71" s="2"/>
      <c r="BC71" s="2"/>
      <c r="BD71" s="2"/>
      <c r="BE71" s="2"/>
      <c r="BF71" s="2"/>
      <c r="BG71" s="2"/>
      <c r="BH71" s="2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5"/>
      <c r="B72" s="31" t="s">
        <v>75</v>
      </c>
      <c r="C72" s="32"/>
      <c r="D72" s="32"/>
      <c r="E72" s="32"/>
      <c r="F72" s="33"/>
      <c r="H72" s="34" t="e">
        <f t="shared" si="50"/>
        <v>#NUM!</v>
      </c>
      <c r="I72" s="35" t="e">
        <f t="shared" si="56"/>
        <v>#NUM!</v>
      </c>
      <c r="J72" s="36" t="e">
        <f t="shared" si="51"/>
        <v>#NUM!</v>
      </c>
      <c r="K72" s="36" t="e">
        <f t="shared" si="57"/>
        <v>#NUM!</v>
      </c>
      <c r="L72" s="36" t="e">
        <f t="shared" si="52"/>
        <v>#NUM!</v>
      </c>
      <c r="M72" s="37">
        <f t="shared" si="53"/>
        <v>0</v>
      </c>
      <c r="N72" s="38" t="e">
        <f t="shared" si="54"/>
        <v>#NUM!</v>
      </c>
      <c r="O72" s="39">
        <f t="shared" si="58"/>
        <v>1.9599639845400536</v>
      </c>
      <c r="P72" s="40" t="e">
        <f t="shared" si="48"/>
        <v>#NUM!</v>
      </c>
      <c r="Q72" s="40" t="e">
        <f t="shared" si="48"/>
        <v>#NUM!</v>
      </c>
      <c r="R72" s="41">
        <f t="shared" si="55"/>
        <v>0</v>
      </c>
      <c r="S72" s="41">
        <f t="shared" si="55"/>
        <v>0</v>
      </c>
      <c r="T72" s="42"/>
      <c r="V72" s="43" t="e">
        <f>(J72-L75)^2</f>
        <v>#NUM!</v>
      </c>
      <c r="W72" s="44" t="e">
        <f t="shared" si="59"/>
        <v>#NUM!</v>
      </c>
      <c r="X72" s="2">
        <v>1</v>
      </c>
      <c r="Y72" s="30"/>
      <c r="Z72" s="30"/>
      <c r="AA72" s="35" t="e">
        <f t="shared" si="60"/>
        <v>#NUM!</v>
      </c>
      <c r="AB72" s="45"/>
      <c r="AC72" s="46" t="e">
        <f>AC75</f>
        <v>#NUM!</v>
      </c>
      <c r="AD72" s="46" t="e">
        <f>AD75</f>
        <v>#NUM!</v>
      </c>
      <c r="AE72" s="44" t="e">
        <f t="shared" si="61"/>
        <v>#NUM!</v>
      </c>
      <c r="AF72" s="47" t="e">
        <f t="shared" si="62"/>
        <v>#NUM!</v>
      </c>
      <c r="AG72" s="48" t="e">
        <f>AF72/AF75</f>
        <v>#NUM!</v>
      </c>
      <c r="AH72" s="49" t="e">
        <f t="shared" si="63"/>
        <v>#NUM!</v>
      </c>
      <c r="AI72" s="49" t="e">
        <f t="shared" si="64"/>
        <v>#NUM!</v>
      </c>
      <c r="AJ72" s="50" t="e">
        <f t="shared" si="65"/>
        <v>#NUM!</v>
      </c>
      <c r="AK72" s="51" t="e">
        <f t="shared" si="66"/>
        <v>#NUM!</v>
      </c>
      <c r="AL72" s="50" t="e">
        <f t="shared" si="67"/>
        <v>#NUM!</v>
      </c>
      <c r="AM72" s="39">
        <f t="shared" si="68"/>
        <v>1.9599639845400536</v>
      </c>
      <c r="AN72" s="40" t="e">
        <f t="shared" si="69"/>
        <v>#NUM!</v>
      </c>
      <c r="AO72" s="40" t="e">
        <f t="shared" si="70"/>
        <v>#NUM!</v>
      </c>
      <c r="AP72" s="52" t="e">
        <f t="shared" si="49"/>
        <v>#NUM!</v>
      </c>
      <c r="AQ72" s="52" t="e">
        <f t="shared" si="49"/>
        <v>#NUM!</v>
      </c>
      <c r="AR72" s="19"/>
      <c r="AT72" s="53"/>
      <c r="AU72" s="53">
        <v>1</v>
      </c>
      <c r="AV72" s="54"/>
      <c r="AW72" s="54"/>
      <c r="AY72" s="30"/>
      <c r="AZ72" s="30"/>
      <c r="BA72" s="2"/>
      <c r="BB72" s="2"/>
      <c r="BC72" s="2"/>
      <c r="BD72" s="2"/>
      <c r="BE72" s="2"/>
      <c r="BF72" s="2"/>
      <c r="BG72" s="2"/>
      <c r="BH72" s="2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5"/>
      <c r="B73" s="31" t="s">
        <v>76</v>
      </c>
      <c r="C73" s="32"/>
      <c r="D73" s="32"/>
      <c r="E73" s="32"/>
      <c r="F73" s="33"/>
      <c r="H73" s="34" t="e">
        <f t="shared" si="50"/>
        <v>#NUM!</v>
      </c>
      <c r="I73" s="35" t="e">
        <f t="shared" si="56"/>
        <v>#NUM!</v>
      </c>
      <c r="J73" s="36" t="e">
        <f t="shared" si="51"/>
        <v>#NUM!</v>
      </c>
      <c r="K73" s="36" t="e">
        <f t="shared" si="57"/>
        <v>#NUM!</v>
      </c>
      <c r="L73" s="36" t="e">
        <f t="shared" si="52"/>
        <v>#NUM!</v>
      </c>
      <c r="M73" s="37">
        <f t="shared" si="53"/>
        <v>0</v>
      </c>
      <c r="N73" s="38" t="e">
        <f t="shared" si="54"/>
        <v>#NUM!</v>
      </c>
      <c r="O73" s="39">
        <f t="shared" si="58"/>
        <v>1.9599639845400536</v>
      </c>
      <c r="P73" s="40" t="e">
        <f t="shared" si="48"/>
        <v>#NUM!</v>
      </c>
      <c r="Q73" s="40" t="e">
        <f t="shared" si="48"/>
        <v>#NUM!</v>
      </c>
      <c r="R73" s="41">
        <f t="shared" si="55"/>
        <v>0</v>
      </c>
      <c r="S73" s="41">
        <f t="shared" si="55"/>
        <v>0</v>
      </c>
      <c r="T73" s="42"/>
      <c r="V73" s="43" t="e">
        <f>(J73-L75)^2</f>
        <v>#NUM!</v>
      </c>
      <c r="W73" s="44" t="e">
        <f t="shared" si="59"/>
        <v>#NUM!</v>
      </c>
      <c r="X73" s="2">
        <v>1</v>
      </c>
      <c r="Y73" s="30"/>
      <c r="Z73" s="30"/>
      <c r="AA73" s="35" t="e">
        <f t="shared" si="60"/>
        <v>#NUM!</v>
      </c>
      <c r="AB73" s="45"/>
      <c r="AC73" s="46" t="e">
        <f>AC75</f>
        <v>#NUM!</v>
      </c>
      <c r="AD73" s="46" t="e">
        <f>AD75</f>
        <v>#NUM!</v>
      </c>
      <c r="AE73" s="44" t="e">
        <f t="shared" si="61"/>
        <v>#NUM!</v>
      </c>
      <c r="AF73" s="47" t="e">
        <f t="shared" si="62"/>
        <v>#NUM!</v>
      </c>
      <c r="AG73" s="48" t="e">
        <f>AF73/AF75</f>
        <v>#NUM!</v>
      </c>
      <c r="AH73" s="49" t="e">
        <f t="shared" si="63"/>
        <v>#NUM!</v>
      </c>
      <c r="AI73" s="49" t="e">
        <f t="shared" si="64"/>
        <v>#NUM!</v>
      </c>
      <c r="AJ73" s="50" t="e">
        <f t="shared" si="65"/>
        <v>#NUM!</v>
      </c>
      <c r="AK73" s="51" t="e">
        <f t="shared" si="66"/>
        <v>#NUM!</v>
      </c>
      <c r="AL73" s="50" t="e">
        <f t="shared" si="67"/>
        <v>#NUM!</v>
      </c>
      <c r="AM73" s="39">
        <f t="shared" si="68"/>
        <v>1.9599639845400536</v>
      </c>
      <c r="AN73" s="40" t="e">
        <f t="shared" si="69"/>
        <v>#NUM!</v>
      </c>
      <c r="AO73" s="40" t="e">
        <f t="shared" si="70"/>
        <v>#NUM!</v>
      </c>
      <c r="AP73" s="52" t="e">
        <f t="shared" si="49"/>
        <v>#NUM!</v>
      </c>
      <c r="AQ73" s="52" t="e">
        <f t="shared" si="49"/>
        <v>#NUM!</v>
      </c>
      <c r="AR73" s="19"/>
      <c r="AT73" s="53"/>
      <c r="AU73" s="53">
        <v>1</v>
      </c>
      <c r="AV73" s="54"/>
      <c r="AW73" s="54"/>
      <c r="AY73" s="30"/>
      <c r="AZ73" s="30"/>
      <c r="BA73" s="2"/>
      <c r="BB73" s="2"/>
      <c r="BC73" s="2"/>
      <c r="BD73" s="2"/>
      <c r="BE73" s="2"/>
      <c r="BF73" s="2"/>
      <c r="BG73" s="2"/>
      <c r="BH73" s="2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5"/>
      <c r="B74" s="31" t="s">
        <v>77</v>
      </c>
      <c r="C74" s="32"/>
      <c r="D74" s="32"/>
      <c r="E74" s="32"/>
      <c r="F74" s="33"/>
      <c r="H74" s="34" t="e">
        <f t="shared" si="50"/>
        <v>#NUM!</v>
      </c>
      <c r="I74" s="35" t="e">
        <f t="shared" si="56"/>
        <v>#NUM!</v>
      </c>
      <c r="J74" s="36" t="e">
        <f t="shared" si="51"/>
        <v>#NUM!</v>
      </c>
      <c r="K74" s="36" t="e">
        <f t="shared" si="57"/>
        <v>#NUM!</v>
      </c>
      <c r="L74" s="36" t="e">
        <f t="shared" si="52"/>
        <v>#NUM!</v>
      </c>
      <c r="M74" s="37">
        <f t="shared" si="53"/>
        <v>0</v>
      </c>
      <c r="N74" s="38" t="e">
        <f t="shared" si="54"/>
        <v>#NUM!</v>
      </c>
      <c r="O74" s="39">
        <f t="shared" si="58"/>
        <v>1.9599639845400536</v>
      </c>
      <c r="P74" s="40" t="e">
        <f t="shared" si="48"/>
        <v>#NUM!</v>
      </c>
      <c r="Q74" s="40" t="e">
        <f t="shared" si="48"/>
        <v>#NUM!</v>
      </c>
      <c r="R74" s="41">
        <f t="shared" si="55"/>
        <v>0</v>
      </c>
      <c r="S74" s="41">
        <f t="shared" si="55"/>
        <v>0</v>
      </c>
      <c r="T74" s="42"/>
      <c r="V74" s="43" t="e">
        <f>(J74-L75)^2</f>
        <v>#NUM!</v>
      </c>
      <c r="W74" s="44" t="e">
        <f t="shared" si="59"/>
        <v>#NUM!</v>
      </c>
      <c r="X74" s="2">
        <v>1</v>
      </c>
      <c r="Y74" s="30"/>
      <c r="Z74" s="30"/>
      <c r="AA74" s="35" t="e">
        <f t="shared" si="60"/>
        <v>#NUM!</v>
      </c>
      <c r="AB74" s="45"/>
      <c r="AC74" s="46" t="e">
        <f>AC75</f>
        <v>#NUM!</v>
      </c>
      <c r="AD74" s="46" t="e">
        <f>AD75</f>
        <v>#NUM!</v>
      </c>
      <c r="AE74" s="44" t="e">
        <f t="shared" si="61"/>
        <v>#NUM!</v>
      </c>
      <c r="AF74" s="47" t="e">
        <f t="shared" si="62"/>
        <v>#NUM!</v>
      </c>
      <c r="AG74" s="48" t="e">
        <f>AF74/AF75</f>
        <v>#NUM!</v>
      </c>
      <c r="AH74" s="49" t="e">
        <f t="shared" si="63"/>
        <v>#NUM!</v>
      </c>
      <c r="AI74" s="49" t="e">
        <f t="shared" si="64"/>
        <v>#NUM!</v>
      </c>
      <c r="AJ74" s="50" t="e">
        <f t="shared" si="65"/>
        <v>#NUM!</v>
      </c>
      <c r="AK74" s="51" t="e">
        <f t="shared" si="66"/>
        <v>#NUM!</v>
      </c>
      <c r="AL74" s="50" t="e">
        <f t="shared" si="67"/>
        <v>#NUM!</v>
      </c>
      <c r="AM74" s="39">
        <f t="shared" si="68"/>
        <v>1.9599639845400536</v>
      </c>
      <c r="AN74" s="40" t="e">
        <f t="shared" si="69"/>
        <v>#NUM!</v>
      </c>
      <c r="AO74" s="40" t="e">
        <f t="shared" si="70"/>
        <v>#NUM!</v>
      </c>
      <c r="AP74" s="52" t="e">
        <f t="shared" si="49"/>
        <v>#NUM!</v>
      </c>
      <c r="AQ74" s="52" t="e">
        <f t="shared" si="49"/>
        <v>#NUM!</v>
      </c>
      <c r="AR74" s="19"/>
      <c r="AT74" s="53"/>
      <c r="AU74" s="53">
        <v>1</v>
      </c>
      <c r="AV74" s="54"/>
      <c r="AW74" s="54"/>
      <c r="AY74" s="30"/>
      <c r="AZ74" s="30"/>
      <c r="BA74" s="2"/>
      <c r="BB74" s="2"/>
      <c r="BC74" s="2"/>
      <c r="BD74" s="2"/>
      <c r="BE74" s="2"/>
      <c r="BF74" s="2"/>
      <c r="BG74" s="2"/>
      <c r="BH74" s="2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5"/>
      <c r="B75" s="55">
        <f>COUNT(C59:C74)</f>
        <v>0</v>
      </c>
      <c r="C75" s="56"/>
      <c r="D75" s="56"/>
      <c r="E75" s="56"/>
      <c r="F75" s="57"/>
      <c r="H75" s="58"/>
      <c r="I75" s="59" t="e">
        <f>SUM(I59:I74)</f>
        <v>#NUM!</v>
      </c>
      <c r="J75" s="60"/>
      <c r="K75" s="61" t="e">
        <f>SUM(K59:K74)</f>
        <v>#NUM!</v>
      </c>
      <c r="L75" s="62" t="e">
        <f>K75/I75</f>
        <v>#NUM!</v>
      </c>
      <c r="M75" s="63" t="e">
        <f>EXP(L75)</f>
        <v>#NUM!</v>
      </c>
      <c r="N75" s="64" t="e">
        <f>SQRT(1/I75)</f>
        <v>#NUM!</v>
      </c>
      <c r="O75" s="39">
        <f t="shared" si="58"/>
        <v>1.9599639845400536</v>
      </c>
      <c r="P75" s="65" t="e">
        <f>L75-(N75*O75)</f>
        <v>#NUM!</v>
      </c>
      <c r="Q75" s="65" t="e">
        <f>L75+(N75*O75)</f>
        <v>#NUM!</v>
      </c>
      <c r="R75" s="66" t="e">
        <f>EXP(P75)</f>
        <v>#NUM!</v>
      </c>
      <c r="S75" s="67" t="e">
        <f>EXP(Q75)</f>
        <v>#NUM!</v>
      </c>
      <c r="T75" s="68"/>
      <c r="U75" s="68"/>
      <c r="V75" s="69"/>
      <c r="W75" s="70" t="e">
        <f>SUM(W59:W74)</f>
        <v>#NUM!</v>
      </c>
      <c r="X75" s="71">
        <f>SUM(X59:X74)</f>
        <v>16</v>
      </c>
      <c r="Y75" s="72" t="e">
        <f>W75-(X75-1)</f>
        <v>#NUM!</v>
      </c>
      <c r="Z75" s="59" t="e">
        <f>I75</f>
        <v>#NUM!</v>
      </c>
      <c r="AA75" s="59" t="e">
        <f>SUM(AA59:AA74)</f>
        <v>#NUM!</v>
      </c>
      <c r="AB75" s="73" t="e">
        <f>AA75/Z75</f>
        <v>#NUM!</v>
      </c>
      <c r="AC75" s="74" t="e">
        <f>Y75/(Z75-AB75)</f>
        <v>#NUM!</v>
      </c>
      <c r="AD75" s="74" t="e">
        <f>IF(W75&lt;X75-1,"0",AC75)</f>
        <v>#NUM!</v>
      </c>
      <c r="AE75" s="69"/>
      <c r="AF75" s="59" t="e">
        <f>SUM(AF59:AF74)</f>
        <v>#NUM!</v>
      </c>
      <c r="AG75" s="75" t="e">
        <f>SUM(AG59:AG74)</f>
        <v>#NUM!</v>
      </c>
      <c r="AH75" s="72" t="e">
        <f>SUM(AH59:AH74)</f>
        <v>#NUM!</v>
      </c>
      <c r="AI75" s="72" t="e">
        <f>AH75/AF75</f>
        <v>#NUM!</v>
      </c>
      <c r="AJ75" s="67" t="e">
        <f>EXP(AI75)</f>
        <v>#NUM!</v>
      </c>
      <c r="AK75" s="76" t="e">
        <f>1/AF75</f>
        <v>#NUM!</v>
      </c>
      <c r="AL75" s="77" t="e">
        <f>SQRT(AK75)</f>
        <v>#NUM!</v>
      </c>
      <c r="AM75" s="39">
        <f t="shared" si="68"/>
        <v>1.9599639845400536</v>
      </c>
      <c r="AN75" s="65" t="e">
        <f>AI75-(AM75*AL75)</f>
        <v>#NUM!</v>
      </c>
      <c r="AO75" s="65" t="e">
        <f t="shared" si="70"/>
        <v>#NUM!</v>
      </c>
      <c r="AP75" s="78" t="e">
        <f>EXP(AN75)</f>
        <v>#NUM!</v>
      </c>
      <c r="AQ75" s="78" t="e">
        <f>EXP(AO75)</f>
        <v>#NUM!</v>
      </c>
      <c r="AR75" s="79"/>
      <c r="AS75" s="80"/>
      <c r="AT75" s="81" t="e">
        <f>W75</f>
        <v>#NUM!</v>
      </c>
      <c r="AU75" s="55">
        <f>SUM(AU59:AU74)</f>
        <v>16</v>
      </c>
      <c r="AV75" s="82" t="e">
        <f>(AT75-(AU75-1))/AT75</f>
        <v>#NUM!</v>
      </c>
      <c r="AW75" s="83" t="e">
        <f>IF(W75&lt;X75-1,"0%",AV75)</f>
        <v>#NUM!</v>
      </c>
      <c r="AX75" s="80"/>
      <c r="AY75" s="61" t="e">
        <f>AT75/(AU75-1)</f>
        <v>#NUM!</v>
      </c>
      <c r="AZ75" s="84" t="e">
        <f>LN(AY75)</f>
        <v>#NUM!</v>
      </c>
      <c r="BA75" s="61" t="e">
        <f>LN(AT75)</f>
        <v>#NUM!</v>
      </c>
      <c r="BB75" s="61">
        <f>LN(AU75-1)</f>
        <v>2.7080502011022101</v>
      </c>
      <c r="BC75" s="61" t="e">
        <f>SQRT(2*AT75)</f>
        <v>#NUM!</v>
      </c>
      <c r="BD75" s="61">
        <f>SQRT(2*AU75-3)</f>
        <v>5.3851648071345037</v>
      </c>
      <c r="BE75" s="61">
        <f>2*(AU75-2)</f>
        <v>28</v>
      </c>
      <c r="BF75" s="61">
        <f>3*(AU75-2)^2</f>
        <v>588</v>
      </c>
      <c r="BG75" s="61">
        <f>1/BE75</f>
        <v>3.5714285714285712E-2</v>
      </c>
      <c r="BH75" s="85">
        <f>1/BF75</f>
        <v>1.7006802721088435E-3</v>
      </c>
      <c r="BI75" s="85">
        <f>SQRT(BG75*(1-BH75))</f>
        <v>0.18882146894126994</v>
      </c>
      <c r="BJ75" s="86" t="e">
        <f>0.5*(BA75-BB75)/(BC75-BD75)</f>
        <v>#NUM!</v>
      </c>
      <c r="BK75" s="86" t="e">
        <f>IF(W75&lt;=X75,BI75,BJ75)</f>
        <v>#NUM!</v>
      </c>
      <c r="BL75" s="72" t="e">
        <f>AZ75-(1.96*BK75)</f>
        <v>#NUM!</v>
      </c>
      <c r="BM75" s="72" t="e">
        <f>AZ75+(1.96*BK75)</f>
        <v>#NUM!</v>
      </c>
      <c r="BN75" s="72"/>
      <c r="BO75" s="84" t="e">
        <f>EXP(BL75)</f>
        <v>#NUM!</v>
      </c>
      <c r="BP75" s="84" t="e">
        <f>EXP(BM75)</f>
        <v>#NUM!</v>
      </c>
      <c r="BQ75" s="87" t="e">
        <f>AW75</f>
        <v>#NUM!</v>
      </c>
      <c r="BR75" s="87" t="e">
        <f>(BO75-1)/BO75</f>
        <v>#NUM!</v>
      </c>
      <c r="BS75" s="87" t="e">
        <f>(BP75-1)/BP75</f>
        <v>#NUM!</v>
      </c>
    </row>
    <row r="76" spans="1:71" x14ac:dyDescent="0.3">
      <c r="C76" s="88"/>
      <c r="D76" s="88"/>
      <c r="E76" s="88"/>
      <c r="F76" s="89"/>
      <c r="N76" s="90"/>
      <c r="O76" s="90"/>
      <c r="P76" s="90"/>
      <c r="Q76" s="90"/>
      <c r="R76" s="90"/>
      <c r="S76" s="90"/>
      <c r="T76" s="90"/>
      <c r="X76" s="91"/>
      <c r="Y76" s="92"/>
      <c r="Z76" s="92"/>
      <c r="AA76" s="92"/>
      <c r="AB76" s="93"/>
      <c r="AC76" s="93"/>
      <c r="AD76" s="93"/>
      <c r="AE76" s="93"/>
      <c r="AP76" s="94"/>
      <c r="AQ76" s="94"/>
      <c r="AR76" s="94"/>
      <c r="BC76" s="95"/>
      <c r="BJ76" s="92" t="s">
        <v>80</v>
      </c>
      <c r="BP76" s="96" t="s">
        <v>81</v>
      </c>
      <c r="BQ76" s="97" t="e">
        <f>BQ75</f>
        <v>#NUM!</v>
      </c>
      <c r="BR76" s="97" t="e">
        <f>IF(BR75&lt;0,"0%",BR75)</f>
        <v>#NUM!</v>
      </c>
      <c r="BS76" s="98" t="e">
        <f>IF(BS75&lt;0,"0%",BS75)</f>
        <v>#NUM!</v>
      </c>
    </row>
    <row r="77" spans="1:71" ht="26" x14ac:dyDescent="0.3">
      <c r="A77" s="5"/>
      <c r="B77" s="5"/>
      <c r="C77" s="99"/>
      <c r="D77" s="99"/>
      <c r="E77" s="99"/>
      <c r="F77" s="100"/>
      <c r="G77" s="5"/>
      <c r="H77" s="5"/>
      <c r="N77" s="101"/>
      <c r="O77" s="101"/>
      <c r="P77" s="101"/>
      <c r="Q77" s="101"/>
      <c r="R77" s="101"/>
      <c r="S77" s="101"/>
      <c r="T77" s="101"/>
      <c r="AB77" s="1"/>
      <c r="AE77" s="95"/>
      <c r="AF77" s="102"/>
      <c r="AG77" s="102"/>
      <c r="AH77" s="102"/>
      <c r="AI77" s="102"/>
      <c r="AJ77" s="102"/>
      <c r="AK77" s="103" t="s">
        <v>82</v>
      </c>
      <c r="AL77" s="104">
        <f>TINV((1-$E$1),(X75-2))</f>
        <v>2.1447866879178035</v>
      </c>
      <c r="AN77" s="105" t="s">
        <v>83</v>
      </c>
      <c r="AO77" s="106">
        <f>$E$1</f>
        <v>0.95</v>
      </c>
      <c r="AP77" s="107" t="e">
        <f>EXP(AI75-AL77*SQRT((1/Z75)+AD75))</f>
        <v>#NUM!</v>
      </c>
      <c r="AQ77" s="107" t="e">
        <f>EXP(AI75+AL77*SQRT((1/Z75)+AD75))</f>
        <v>#NUM!</v>
      </c>
      <c r="AR77" s="19"/>
      <c r="BB77" s="108"/>
      <c r="BC77" s="95"/>
      <c r="BD77" s="95"/>
      <c r="BF77" s="42"/>
      <c r="BH77" s="95"/>
      <c r="BI77" s="109"/>
      <c r="BM77" s="95"/>
    </row>
    <row r="78" spans="1:71" ht="14.5" x14ac:dyDescent="0.3">
      <c r="A78" s="5"/>
      <c r="B78" s="5"/>
      <c r="C78" s="99"/>
      <c r="D78" s="99"/>
      <c r="E78" s="99"/>
      <c r="F78" s="100"/>
      <c r="G78" s="5"/>
      <c r="H78" s="5"/>
      <c r="N78" s="101"/>
      <c r="O78" s="101"/>
      <c r="P78" s="101"/>
      <c r="Q78" s="101"/>
      <c r="R78" s="101"/>
      <c r="S78" s="101"/>
      <c r="T78" s="101"/>
      <c r="AB78" s="1"/>
      <c r="AE78" s="95"/>
      <c r="AF78" s="102"/>
      <c r="AG78" s="102"/>
      <c r="AH78" s="110"/>
      <c r="AI78" s="111"/>
      <c r="AJ78" s="112"/>
      <c r="AK78" s="113"/>
      <c r="AL78" s="14"/>
      <c r="AO78" s="114"/>
      <c r="AP78" s="19"/>
      <c r="AQ78" s="19"/>
      <c r="AR78" s="19"/>
      <c r="BB78" s="108"/>
      <c r="BC78" s="95"/>
      <c r="BD78" s="95"/>
      <c r="BF78" s="42"/>
      <c r="BH78" s="95"/>
      <c r="BI78" s="115"/>
      <c r="BM78" s="95"/>
    </row>
    <row r="79" spans="1:71" x14ac:dyDescent="0.3">
      <c r="C79" s="89"/>
      <c r="D79" s="89"/>
      <c r="E79" s="89"/>
      <c r="F79" s="89"/>
    </row>
    <row r="80" spans="1:71" x14ac:dyDescent="0.3">
      <c r="G80" s="123" t="s">
        <v>3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5"/>
      <c r="T80" s="11"/>
      <c r="U80" s="123" t="s">
        <v>4</v>
      </c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5"/>
      <c r="AR80" s="11"/>
      <c r="AS80" s="123" t="s">
        <v>5</v>
      </c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5"/>
    </row>
    <row r="81" spans="1:71" x14ac:dyDescent="0.3">
      <c r="A81" s="12"/>
      <c r="B81" s="13" t="s">
        <v>6</v>
      </c>
      <c r="C81" s="120" t="s">
        <v>7</v>
      </c>
      <c r="D81" s="121"/>
      <c r="E81" s="122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</row>
    <row r="82" spans="1:71" ht="60" x14ac:dyDescent="0.3">
      <c r="B82" s="16"/>
      <c r="C82" s="17" t="s">
        <v>8</v>
      </c>
      <c r="D82" s="18" t="s">
        <v>9</v>
      </c>
      <c r="E82" s="18" t="s">
        <v>10</v>
      </c>
      <c r="F82" s="19"/>
      <c r="H82" s="17" t="s">
        <v>11</v>
      </c>
      <c r="I82" s="17" t="s">
        <v>12</v>
      </c>
      <c r="J82" s="20" t="s">
        <v>13</v>
      </c>
      <c r="K82" s="20" t="s">
        <v>14</v>
      </c>
      <c r="L82" s="20" t="s">
        <v>15</v>
      </c>
      <c r="M82" s="21" t="s">
        <v>16</v>
      </c>
      <c r="N82" s="22" t="s">
        <v>17</v>
      </c>
      <c r="O82" s="22" t="s">
        <v>1</v>
      </c>
      <c r="P82" s="21" t="s">
        <v>18</v>
      </c>
      <c r="Q82" s="21" t="s">
        <v>19</v>
      </c>
      <c r="R82" s="21" t="s">
        <v>9</v>
      </c>
      <c r="S82" s="21" t="s">
        <v>10</v>
      </c>
      <c r="T82" s="23"/>
      <c r="U82" s="24"/>
      <c r="V82" s="25" t="s">
        <v>20</v>
      </c>
      <c r="W82" s="20" t="s">
        <v>21</v>
      </c>
      <c r="X82" s="3" t="s">
        <v>22</v>
      </c>
      <c r="Y82" s="3" t="s">
        <v>23</v>
      </c>
      <c r="Z82" s="3" t="s">
        <v>24</v>
      </c>
      <c r="AA82" s="20" t="s">
        <v>25</v>
      </c>
      <c r="AB82" s="20" t="s">
        <v>26</v>
      </c>
      <c r="AC82" s="26" t="s">
        <v>27</v>
      </c>
      <c r="AD82" s="26" t="s">
        <v>28</v>
      </c>
      <c r="AE82" s="3" t="s">
        <v>29</v>
      </c>
      <c r="AF82" s="20" t="s">
        <v>30</v>
      </c>
      <c r="AG82" s="20" t="s">
        <v>31</v>
      </c>
      <c r="AH82" s="20" t="s">
        <v>32</v>
      </c>
      <c r="AI82" s="3" t="s">
        <v>33</v>
      </c>
      <c r="AJ82" s="22" t="s">
        <v>34</v>
      </c>
      <c r="AK82" s="20" t="s">
        <v>35</v>
      </c>
      <c r="AL82" s="20" t="s">
        <v>36</v>
      </c>
      <c r="AM82" s="3" t="s">
        <v>1</v>
      </c>
      <c r="AN82" s="20" t="s">
        <v>37</v>
      </c>
      <c r="AO82" s="20" t="s">
        <v>38</v>
      </c>
      <c r="AP82" s="21" t="s">
        <v>9</v>
      </c>
      <c r="AQ82" s="21" t="s">
        <v>10</v>
      </c>
      <c r="AR82" s="23"/>
      <c r="AT82" s="27" t="s">
        <v>39</v>
      </c>
      <c r="AU82" s="27" t="s">
        <v>22</v>
      </c>
      <c r="AV82" s="28" t="s">
        <v>40</v>
      </c>
      <c r="AW82" s="26" t="s">
        <v>41</v>
      </c>
      <c r="AY82" s="3" t="s">
        <v>42</v>
      </c>
      <c r="AZ82" s="3" t="s">
        <v>43</v>
      </c>
      <c r="BA82" s="3" t="s">
        <v>44</v>
      </c>
      <c r="BB82" s="3" t="s">
        <v>45</v>
      </c>
      <c r="BC82" s="3" t="s">
        <v>46</v>
      </c>
      <c r="BD82" s="3" t="s">
        <v>47</v>
      </c>
      <c r="BE82" s="3" t="s">
        <v>48</v>
      </c>
      <c r="BF82" s="3" t="s">
        <v>49</v>
      </c>
      <c r="BG82" s="3" t="s">
        <v>50</v>
      </c>
      <c r="BH82" s="3" t="s">
        <v>51</v>
      </c>
      <c r="BI82" s="29" t="s">
        <v>52</v>
      </c>
      <c r="BJ82" s="29" t="s">
        <v>53</v>
      </c>
      <c r="BK82" s="29" t="s">
        <v>54</v>
      </c>
      <c r="BL82" s="29" t="s">
        <v>55</v>
      </c>
      <c r="BM82" s="29" t="s">
        <v>56</v>
      </c>
      <c r="BN82" s="30"/>
      <c r="BO82" s="20" t="s">
        <v>57</v>
      </c>
      <c r="BP82" s="20" t="s">
        <v>58</v>
      </c>
      <c r="BQ82" s="21" t="s">
        <v>59</v>
      </c>
      <c r="BR82" s="21" t="s">
        <v>60</v>
      </c>
      <c r="BS82" s="21" t="s">
        <v>61</v>
      </c>
    </row>
    <row r="83" spans="1:71" x14ac:dyDescent="0.3">
      <c r="B83" s="31" t="s">
        <v>62</v>
      </c>
      <c r="C83" s="32"/>
      <c r="D83" s="32"/>
      <c r="E83" s="32"/>
      <c r="F83" s="33"/>
      <c r="H83" s="34" t="e">
        <f>N83^2</f>
        <v>#NUM!</v>
      </c>
      <c r="I83" s="35" t="e">
        <f>1/H83</f>
        <v>#NUM!</v>
      </c>
      <c r="J83" s="36" t="e">
        <f>LN(M83)</f>
        <v>#NUM!</v>
      </c>
      <c r="K83" s="36" t="e">
        <f>I83*J83</f>
        <v>#NUM!</v>
      </c>
      <c r="L83" s="36" t="e">
        <f>LN(M83)</f>
        <v>#NUM!</v>
      </c>
      <c r="M83" s="37">
        <f>C83</f>
        <v>0</v>
      </c>
      <c r="N83" s="38" t="e">
        <f>(Q83-P83)/(2*O83)</f>
        <v>#NUM!</v>
      </c>
      <c r="O83" s="39">
        <f>$E$2</f>
        <v>1.9599639845400536</v>
      </c>
      <c r="P83" s="40" t="e">
        <f t="shared" ref="P83:Q97" si="71">LN(R83)</f>
        <v>#NUM!</v>
      </c>
      <c r="Q83" s="40" t="e">
        <f t="shared" si="71"/>
        <v>#NUM!</v>
      </c>
      <c r="R83" s="41">
        <f>D83</f>
        <v>0</v>
      </c>
      <c r="S83" s="41">
        <f>E83</f>
        <v>0</v>
      </c>
      <c r="T83" s="42"/>
      <c r="V83" s="43" t="e">
        <f>(J83-L98)^2</f>
        <v>#NUM!</v>
      </c>
      <c r="W83" s="44" t="e">
        <f>I83*V83</f>
        <v>#NUM!</v>
      </c>
      <c r="X83" s="2">
        <v>1</v>
      </c>
      <c r="Y83" s="30"/>
      <c r="Z83" s="30"/>
      <c r="AA83" s="35" t="e">
        <f>I83^2</f>
        <v>#NUM!</v>
      </c>
      <c r="AB83" s="45"/>
      <c r="AC83" s="46" t="e">
        <f>AC98</f>
        <v>#NUM!</v>
      </c>
      <c r="AD83" s="46" t="e">
        <f>AD98</f>
        <v>#NUM!</v>
      </c>
      <c r="AE83" s="44" t="e">
        <f>1/I83</f>
        <v>#NUM!</v>
      </c>
      <c r="AF83" s="47" t="e">
        <f>1/(AD83+AE83)</f>
        <v>#NUM!</v>
      </c>
      <c r="AG83" s="48" t="e">
        <f>AF83/AF98</f>
        <v>#NUM!</v>
      </c>
      <c r="AH83" s="49" t="e">
        <f>AF83*J83</f>
        <v>#NUM!</v>
      </c>
      <c r="AI83" s="49" t="e">
        <f>AH83/AF83</f>
        <v>#NUM!</v>
      </c>
      <c r="AJ83" s="50" t="e">
        <f>EXP(AI83)</f>
        <v>#NUM!</v>
      </c>
      <c r="AK83" s="51" t="e">
        <f>1/AF83</f>
        <v>#NUM!</v>
      </c>
      <c r="AL83" s="50" t="e">
        <f>SQRT(AK83)</f>
        <v>#NUM!</v>
      </c>
      <c r="AM83" s="39">
        <f>$E$2</f>
        <v>1.9599639845400536</v>
      </c>
      <c r="AN83" s="40" t="e">
        <f>AI83-(AM83*AL83)</f>
        <v>#NUM!</v>
      </c>
      <c r="AO83" s="40" t="e">
        <f>AI83+(1.96*AL83)</f>
        <v>#NUM!</v>
      </c>
      <c r="AP83" s="52" t="e">
        <f t="shared" ref="AP83:AQ97" si="72">EXP(AN83)</f>
        <v>#NUM!</v>
      </c>
      <c r="AQ83" s="52" t="e">
        <f t="shared" si="72"/>
        <v>#NUM!</v>
      </c>
      <c r="AR83" s="19"/>
      <c r="AT83" s="53"/>
      <c r="AU83" s="53">
        <v>1</v>
      </c>
      <c r="AV83" s="54"/>
      <c r="AW83" s="54"/>
      <c r="AY83" s="30"/>
      <c r="AZ83" s="30"/>
      <c r="BA83" s="2"/>
      <c r="BB83" s="2"/>
      <c r="BC83" s="2"/>
      <c r="BD83" s="2"/>
      <c r="BE83" s="2"/>
      <c r="BF83" s="2"/>
      <c r="BG83" s="2"/>
      <c r="BH83" s="2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x14ac:dyDescent="0.3">
      <c r="B84" s="31" t="s">
        <v>63</v>
      </c>
      <c r="C84" s="32"/>
      <c r="D84" s="32"/>
      <c r="E84" s="32"/>
      <c r="F84" s="33"/>
      <c r="H84" s="34" t="e">
        <f t="shared" ref="H84:H97" si="73">N84^2</f>
        <v>#NUM!</v>
      </c>
      <c r="I84" s="35" t="e">
        <f>1/H84</f>
        <v>#NUM!</v>
      </c>
      <c r="J84" s="36" t="e">
        <f t="shared" ref="J84:J97" si="74">LN(M84)</f>
        <v>#NUM!</v>
      </c>
      <c r="K84" s="36" t="e">
        <f>I84*J84</f>
        <v>#NUM!</v>
      </c>
      <c r="L84" s="36" t="e">
        <f t="shared" ref="L84:L97" si="75">LN(M84)</f>
        <v>#NUM!</v>
      </c>
      <c r="M84" s="37">
        <f t="shared" ref="M84:M97" si="76">C84</f>
        <v>0</v>
      </c>
      <c r="N84" s="38" t="e">
        <f t="shared" ref="N84:N97" si="77">(Q84-P84)/(2*O84)</f>
        <v>#NUM!</v>
      </c>
      <c r="O84" s="39">
        <f>$E$2</f>
        <v>1.9599639845400536</v>
      </c>
      <c r="P84" s="40" t="e">
        <f t="shared" si="71"/>
        <v>#NUM!</v>
      </c>
      <c r="Q84" s="40" t="e">
        <f t="shared" si="71"/>
        <v>#NUM!</v>
      </c>
      <c r="R84" s="41">
        <f t="shared" ref="R84:S97" si="78">D84</f>
        <v>0</v>
      </c>
      <c r="S84" s="41">
        <f t="shared" si="78"/>
        <v>0</v>
      </c>
      <c r="T84" s="42"/>
      <c r="V84" s="43" t="e">
        <f>(J84-L98)^2</f>
        <v>#NUM!</v>
      </c>
      <c r="W84" s="44" t="e">
        <f>I84*V84</f>
        <v>#NUM!</v>
      </c>
      <c r="X84" s="2">
        <v>1</v>
      </c>
      <c r="Y84" s="30"/>
      <c r="Z84" s="30"/>
      <c r="AA84" s="35" t="e">
        <f>I84^2</f>
        <v>#NUM!</v>
      </c>
      <c r="AB84" s="45"/>
      <c r="AC84" s="46" t="e">
        <f>AC98</f>
        <v>#NUM!</v>
      </c>
      <c r="AD84" s="46" t="e">
        <f>AD98</f>
        <v>#NUM!</v>
      </c>
      <c r="AE84" s="44" t="e">
        <f>1/I84</f>
        <v>#NUM!</v>
      </c>
      <c r="AF84" s="47" t="e">
        <f>1/(AD84+AE84)</f>
        <v>#NUM!</v>
      </c>
      <c r="AG84" s="48" t="e">
        <f>AF84/AF98</f>
        <v>#NUM!</v>
      </c>
      <c r="AH84" s="49" t="e">
        <f>AF84*J84</f>
        <v>#NUM!</v>
      </c>
      <c r="AI84" s="49" t="e">
        <f>AH84/AF84</f>
        <v>#NUM!</v>
      </c>
      <c r="AJ84" s="50" t="e">
        <f>EXP(AI84)</f>
        <v>#NUM!</v>
      </c>
      <c r="AK84" s="51" t="e">
        <f>1/AF84</f>
        <v>#NUM!</v>
      </c>
      <c r="AL84" s="50" t="e">
        <f>SQRT(AK84)</f>
        <v>#NUM!</v>
      </c>
      <c r="AM84" s="39">
        <f>$E$2</f>
        <v>1.9599639845400536</v>
      </c>
      <c r="AN84" s="40" t="e">
        <f>AI84-(AM84*AL84)</f>
        <v>#NUM!</v>
      </c>
      <c r="AO84" s="40" t="e">
        <f>AI84+(1.96*AL84)</f>
        <v>#NUM!</v>
      </c>
      <c r="AP84" s="52" t="e">
        <f t="shared" si="72"/>
        <v>#NUM!</v>
      </c>
      <c r="AQ84" s="52" t="e">
        <f t="shared" si="72"/>
        <v>#NUM!</v>
      </c>
      <c r="AR84" s="19"/>
      <c r="AT84" s="53"/>
      <c r="AU84" s="53">
        <v>1</v>
      </c>
      <c r="AV84" s="54"/>
      <c r="AW84" s="54"/>
      <c r="AY84" s="30"/>
      <c r="AZ84" s="30"/>
      <c r="BA84" s="2"/>
      <c r="BB84" s="2"/>
      <c r="BC84" s="2"/>
      <c r="BD84" s="2"/>
      <c r="BE84" s="2"/>
      <c r="BF84" s="2"/>
      <c r="BG84" s="2"/>
      <c r="BH84" s="2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x14ac:dyDescent="0.3">
      <c r="B85" s="31" t="s">
        <v>64</v>
      </c>
      <c r="C85" s="32"/>
      <c r="D85" s="32"/>
      <c r="E85" s="32"/>
      <c r="F85" s="33"/>
      <c r="H85" s="34" t="e">
        <f t="shared" si="73"/>
        <v>#NUM!</v>
      </c>
      <c r="I85" s="35" t="e">
        <f>1/H85</f>
        <v>#NUM!</v>
      </c>
      <c r="J85" s="36" t="e">
        <f t="shared" si="74"/>
        <v>#NUM!</v>
      </c>
      <c r="K85" s="36" t="e">
        <f>I85*J85</f>
        <v>#NUM!</v>
      </c>
      <c r="L85" s="36" t="e">
        <f t="shared" si="75"/>
        <v>#NUM!</v>
      </c>
      <c r="M85" s="37">
        <f t="shared" si="76"/>
        <v>0</v>
      </c>
      <c r="N85" s="38" t="e">
        <f t="shared" si="77"/>
        <v>#NUM!</v>
      </c>
      <c r="O85" s="39">
        <f>$E$2</f>
        <v>1.9599639845400536</v>
      </c>
      <c r="P85" s="40" t="e">
        <f t="shared" si="71"/>
        <v>#NUM!</v>
      </c>
      <c r="Q85" s="40" t="e">
        <f t="shared" si="71"/>
        <v>#NUM!</v>
      </c>
      <c r="R85" s="41">
        <f t="shared" si="78"/>
        <v>0</v>
      </c>
      <c r="S85" s="41">
        <f t="shared" si="78"/>
        <v>0</v>
      </c>
      <c r="T85" s="42"/>
      <c r="V85" s="43" t="e">
        <f>(J85-L98)^2</f>
        <v>#NUM!</v>
      </c>
      <c r="W85" s="44" t="e">
        <f>I85*V85</f>
        <v>#NUM!</v>
      </c>
      <c r="X85" s="2">
        <v>1</v>
      </c>
      <c r="Y85" s="30"/>
      <c r="Z85" s="30"/>
      <c r="AA85" s="35" t="e">
        <f>I85^2</f>
        <v>#NUM!</v>
      </c>
      <c r="AB85" s="45"/>
      <c r="AC85" s="46" t="e">
        <f>AC98</f>
        <v>#NUM!</v>
      </c>
      <c r="AD85" s="46" t="e">
        <f>AD98</f>
        <v>#NUM!</v>
      </c>
      <c r="AE85" s="44" t="e">
        <f>1/I85</f>
        <v>#NUM!</v>
      </c>
      <c r="AF85" s="47" t="e">
        <f>1/(AD85+AE85)</f>
        <v>#NUM!</v>
      </c>
      <c r="AG85" s="48" t="e">
        <f>AF85/AF98</f>
        <v>#NUM!</v>
      </c>
      <c r="AH85" s="49" t="e">
        <f>AF85*J85</f>
        <v>#NUM!</v>
      </c>
      <c r="AI85" s="49" t="e">
        <f>AH85/AF85</f>
        <v>#NUM!</v>
      </c>
      <c r="AJ85" s="50" t="e">
        <f>EXP(AI85)</f>
        <v>#NUM!</v>
      </c>
      <c r="AK85" s="51" t="e">
        <f>1/AF85</f>
        <v>#NUM!</v>
      </c>
      <c r="AL85" s="50" t="e">
        <f>SQRT(AK85)</f>
        <v>#NUM!</v>
      </c>
      <c r="AM85" s="39">
        <f>$E$2</f>
        <v>1.9599639845400536</v>
      </c>
      <c r="AN85" s="40" t="e">
        <f>AI85-(AM85*AL85)</f>
        <v>#NUM!</v>
      </c>
      <c r="AO85" s="40" t="e">
        <f>AI85+(1.96*AL85)</f>
        <v>#NUM!</v>
      </c>
      <c r="AP85" s="52" t="e">
        <f t="shared" si="72"/>
        <v>#NUM!</v>
      </c>
      <c r="AQ85" s="52" t="e">
        <f t="shared" si="72"/>
        <v>#NUM!</v>
      </c>
      <c r="AR85" s="19"/>
      <c r="AT85" s="53"/>
      <c r="AU85" s="53">
        <v>1</v>
      </c>
      <c r="AV85" s="54"/>
      <c r="AW85" s="54"/>
      <c r="AY85" s="30"/>
      <c r="AZ85" s="30"/>
      <c r="BA85" s="2"/>
      <c r="BB85" s="2"/>
      <c r="BC85" s="2"/>
      <c r="BD85" s="2"/>
      <c r="BE85" s="2"/>
      <c r="BF85" s="2"/>
      <c r="BG85" s="2"/>
      <c r="BH85" s="2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x14ac:dyDescent="0.3">
      <c r="A86" s="5"/>
      <c r="B86" s="31" t="s">
        <v>65</v>
      </c>
      <c r="C86" s="32"/>
      <c r="D86" s="32"/>
      <c r="E86" s="32"/>
      <c r="F86" s="33"/>
      <c r="H86" s="34" t="e">
        <f t="shared" si="73"/>
        <v>#NUM!</v>
      </c>
      <c r="I86" s="35" t="e">
        <f t="shared" ref="I86:I97" si="79">1/H86</f>
        <v>#NUM!</v>
      </c>
      <c r="J86" s="36" t="e">
        <f t="shared" si="74"/>
        <v>#NUM!</v>
      </c>
      <c r="K86" s="36" t="e">
        <f t="shared" ref="K86:K97" si="80">I86*J86</f>
        <v>#NUM!</v>
      </c>
      <c r="L86" s="36" t="e">
        <f t="shared" si="75"/>
        <v>#NUM!</v>
      </c>
      <c r="M86" s="37">
        <f t="shared" si="76"/>
        <v>0</v>
      </c>
      <c r="N86" s="38" t="e">
        <f t="shared" si="77"/>
        <v>#NUM!</v>
      </c>
      <c r="O86" s="39">
        <f t="shared" ref="O86:O98" si="81">$E$2</f>
        <v>1.9599639845400536</v>
      </c>
      <c r="P86" s="40" t="e">
        <f t="shared" si="71"/>
        <v>#NUM!</v>
      </c>
      <c r="Q86" s="40" t="e">
        <f t="shared" si="71"/>
        <v>#NUM!</v>
      </c>
      <c r="R86" s="41">
        <f t="shared" si="78"/>
        <v>0</v>
      </c>
      <c r="S86" s="41">
        <f t="shared" si="78"/>
        <v>0</v>
      </c>
      <c r="T86" s="42"/>
      <c r="V86" s="43" t="e">
        <f>(J86-L98)^2</f>
        <v>#NUM!</v>
      </c>
      <c r="W86" s="44" t="e">
        <f t="shared" ref="W86:W97" si="82">I86*V86</f>
        <v>#NUM!</v>
      </c>
      <c r="X86" s="2">
        <v>1</v>
      </c>
      <c r="Y86" s="30"/>
      <c r="Z86" s="30"/>
      <c r="AA86" s="35" t="e">
        <f t="shared" ref="AA86:AA97" si="83">I86^2</f>
        <v>#NUM!</v>
      </c>
      <c r="AB86" s="45"/>
      <c r="AC86" s="46" t="e">
        <f>AC98</f>
        <v>#NUM!</v>
      </c>
      <c r="AD86" s="46" t="e">
        <f>AD98</f>
        <v>#NUM!</v>
      </c>
      <c r="AE86" s="44" t="e">
        <f t="shared" ref="AE86:AE97" si="84">1/I86</f>
        <v>#NUM!</v>
      </c>
      <c r="AF86" s="47" t="e">
        <f t="shared" ref="AF86:AF97" si="85">1/(AD86+AE86)</f>
        <v>#NUM!</v>
      </c>
      <c r="AG86" s="48" t="e">
        <f>AF86/AF98</f>
        <v>#NUM!</v>
      </c>
      <c r="AH86" s="49" t="e">
        <f t="shared" ref="AH86:AH97" si="86">AF86*J86</f>
        <v>#NUM!</v>
      </c>
      <c r="AI86" s="49" t="e">
        <f t="shared" ref="AI86:AI97" si="87">AH86/AF86</f>
        <v>#NUM!</v>
      </c>
      <c r="AJ86" s="50" t="e">
        <f t="shared" ref="AJ86:AJ97" si="88">EXP(AI86)</f>
        <v>#NUM!</v>
      </c>
      <c r="AK86" s="51" t="e">
        <f t="shared" ref="AK86:AK97" si="89">1/AF86</f>
        <v>#NUM!</v>
      </c>
      <c r="AL86" s="50" t="e">
        <f t="shared" ref="AL86:AL97" si="90">SQRT(AK86)</f>
        <v>#NUM!</v>
      </c>
      <c r="AM86" s="39">
        <f t="shared" ref="AM86:AM98" si="91">$E$2</f>
        <v>1.9599639845400536</v>
      </c>
      <c r="AN86" s="40" t="e">
        <f t="shared" ref="AN86:AN97" si="92">AI86-(AM86*AL86)</f>
        <v>#NUM!</v>
      </c>
      <c r="AO86" s="40" t="e">
        <f t="shared" ref="AO86:AO98" si="93">AI86+(AM86*AL86)</f>
        <v>#NUM!</v>
      </c>
      <c r="AP86" s="52" t="e">
        <f t="shared" si="72"/>
        <v>#NUM!</v>
      </c>
      <c r="AQ86" s="52" t="e">
        <f t="shared" si="72"/>
        <v>#NUM!</v>
      </c>
      <c r="AR86" s="19"/>
      <c r="AT86" s="53"/>
      <c r="AU86" s="53">
        <v>1</v>
      </c>
      <c r="AV86" s="54"/>
      <c r="AW86" s="54"/>
      <c r="AY86" s="30"/>
      <c r="AZ86" s="30"/>
      <c r="BA86" s="2"/>
      <c r="BB86" s="2"/>
      <c r="BC86" s="2"/>
      <c r="BD86" s="2"/>
      <c r="BE86" s="2"/>
      <c r="BF86" s="2"/>
      <c r="BG86" s="2"/>
      <c r="BH86" s="2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x14ac:dyDescent="0.3">
      <c r="A87" s="5"/>
      <c r="B87" s="31" t="s">
        <v>66</v>
      </c>
      <c r="C87" s="32"/>
      <c r="D87" s="32"/>
      <c r="E87" s="32"/>
      <c r="F87" s="33"/>
      <c r="H87" s="34" t="e">
        <f t="shared" si="73"/>
        <v>#NUM!</v>
      </c>
      <c r="I87" s="35" t="e">
        <f t="shared" si="79"/>
        <v>#NUM!</v>
      </c>
      <c r="J87" s="36" t="e">
        <f t="shared" si="74"/>
        <v>#NUM!</v>
      </c>
      <c r="K87" s="36" t="e">
        <f t="shared" si="80"/>
        <v>#NUM!</v>
      </c>
      <c r="L87" s="36" t="e">
        <f t="shared" si="75"/>
        <v>#NUM!</v>
      </c>
      <c r="M87" s="37">
        <f t="shared" si="76"/>
        <v>0</v>
      </c>
      <c r="N87" s="38" t="e">
        <f t="shared" si="77"/>
        <v>#NUM!</v>
      </c>
      <c r="O87" s="39">
        <f t="shared" si="81"/>
        <v>1.9599639845400536</v>
      </c>
      <c r="P87" s="40" t="e">
        <f t="shared" si="71"/>
        <v>#NUM!</v>
      </c>
      <c r="Q87" s="40" t="e">
        <f t="shared" si="71"/>
        <v>#NUM!</v>
      </c>
      <c r="R87" s="41">
        <f t="shared" si="78"/>
        <v>0</v>
      </c>
      <c r="S87" s="41">
        <f t="shared" si="78"/>
        <v>0</v>
      </c>
      <c r="T87" s="42"/>
      <c r="V87" s="43" t="e">
        <f>(J87-L98)^2</f>
        <v>#NUM!</v>
      </c>
      <c r="W87" s="44" t="e">
        <f t="shared" si="82"/>
        <v>#NUM!</v>
      </c>
      <c r="X87" s="2">
        <v>1</v>
      </c>
      <c r="Y87" s="30"/>
      <c r="Z87" s="30"/>
      <c r="AA87" s="35" t="e">
        <f t="shared" si="83"/>
        <v>#NUM!</v>
      </c>
      <c r="AB87" s="45"/>
      <c r="AC87" s="46" t="e">
        <f>AC98</f>
        <v>#NUM!</v>
      </c>
      <c r="AD87" s="46" t="e">
        <f>AD98</f>
        <v>#NUM!</v>
      </c>
      <c r="AE87" s="44" t="e">
        <f t="shared" si="84"/>
        <v>#NUM!</v>
      </c>
      <c r="AF87" s="47" t="e">
        <f t="shared" si="85"/>
        <v>#NUM!</v>
      </c>
      <c r="AG87" s="48" t="e">
        <f>AF87/AF98</f>
        <v>#NUM!</v>
      </c>
      <c r="AH87" s="49" t="e">
        <f t="shared" si="86"/>
        <v>#NUM!</v>
      </c>
      <c r="AI87" s="49" t="e">
        <f t="shared" si="87"/>
        <v>#NUM!</v>
      </c>
      <c r="AJ87" s="50" t="e">
        <f t="shared" si="88"/>
        <v>#NUM!</v>
      </c>
      <c r="AK87" s="51" t="e">
        <f t="shared" si="89"/>
        <v>#NUM!</v>
      </c>
      <c r="AL87" s="50" t="e">
        <f t="shared" si="90"/>
        <v>#NUM!</v>
      </c>
      <c r="AM87" s="39">
        <f t="shared" si="91"/>
        <v>1.9599639845400536</v>
      </c>
      <c r="AN87" s="40" t="e">
        <f t="shared" si="92"/>
        <v>#NUM!</v>
      </c>
      <c r="AO87" s="40" t="e">
        <f t="shared" si="93"/>
        <v>#NUM!</v>
      </c>
      <c r="AP87" s="52" t="e">
        <f t="shared" si="72"/>
        <v>#NUM!</v>
      </c>
      <c r="AQ87" s="52" t="e">
        <f t="shared" si="72"/>
        <v>#NUM!</v>
      </c>
      <c r="AR87" s="19"/>
      <c r="AT87" s="53"/>
      <c r="AU87" s="53">
        <v>1</v>
      </c>
      <c r="AV87" s="54"/>
      <c r="AW87" s="54"/>
      <c r="AY87" s="30"/>
      <c r="AZ87" s="30"/>
      <c r="BA87" s="2"/>
      <c r="BB87" s="2"/>
      <c r="BC87" s="2"/>
      <c r="BD87" s="2"/>
      <c r="BE87" s="2"/>
      <c r="BF87" s="2"/>
      <c r="BG87" s="2"/>
      <c r="BH87" s="2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x14ac:dyDescent="0.3">
      <c r="A88" s="5"/>
      <c r="B88" s="31" t="s">
        <v>67</v>
      </c>
      <c r="C88" s="32"/>
      <c r="D88" s="32"/>
      <c r="E88" s="32"/>
      <c r="F88" s="33"/>
      <c r="H88" s="34" t="e">
        <f t="shared" si="73"/>
        <v>#NUM!</v>
      </c>
      <c r="I88" s="35" t="e">
        <f t="shared" si="79"/>
        <v>#NUM!</v>
      </c>
      <c r="J88" s="36" t="e">
        <f t="shared" si="74"/>
        <v>#NUM!</v>
      </c>
      <c r="K88" s="36" t="e">
        <f t="shared" si="80"/>
        <v>#NUM!</v>
      </c>
      <c r="L88" s="36" t="e">
        <f t="shared" si="75"/>
        <v>#NUM!</v>
      </c>
      <c r="M88" s="37">
        <f t="shared" si="76"/>
        <v>0</v>
      </c>
      <c r="N88" s="38" t="e">
        <f t="shared" si="77"/>
        <v>#NUM!</v>
      </c>
      <c r="O88" s="39">
        <f t="shared" si="81"/>
        <v>1.9599639845400536</v>
      </c>
      <c r="P88" s="40" t="e">
        <f t="shared" si="71"/>
        <v>#NUM!</v>
      </c>
      <c r="Q88" s="40" t="e">
        <f t="shared" si="71"/>
        <v>#NUM!</v>
      </c>
      <c r="R88" s="41">
        <f t="shared" si="78"/>
        <v>0</v>
      </c>
      <c r="S88" s="41">
        <f t="shared" si="78"/>
        <v>0</v>
      </c>
      <c r="T88" s="42"/>
      <c r="V88" s="43" t="e">
        <f>(J88-L98)^2</f>
        <v>#NUM!</v>
      </c>
      <c r="W88" s="44" t="e">
        <f t="shared" si="82"/>
        <v>#NUM!</v>
      </c>
      <c r="X88" s="2">
        <v>1</v>
      </c>
      <c r="Y88" s="30"/>
      <c r="Z88" s="30"/>
      <c r="AA88" s="35" t="e">
        <f t="shared" si="83"/>
        <v>#NUM!</v>
      </c>
      <c r="AB88" s="45"/>
      <c r="AC88" s="46" t="e">
        <f>AC98</f>
        <v>#NUM!</v>
      </c>
      <c r="AD88" s="46" t="e">
        <f>AD98</f>
        <v>#NUM!</v>
      </c>
      <c r="AE88" s="44" t="e">
        <f t="shared" si="84"/>
        <v>#NUM!</v>
      </c>
      <c r="AF88" s="47" t="e">
        <f t="shared" si="85"/>
        <v>#NUM!</v>
      </c>
      <c r="AG88" s="48" t="e">
        <f>AF88/AF98</f>
        <v>#NUM!</v>
      </c>
      <c r="AH88" s="49" t="e">
        <f t="shared" si="86"/>
        <v>#NUM!</v>
      </c>
      <c r="AI88" s="49" t="e">
        <f t="shared" si="87"/>
        <v>#NUM!</v>
      </c>
      <c r="AJ88" s="50" t="e">
        <f t="shared" si="88"/>
        <v>#NUM!</v>
      </c>
      <c r="AK88" s="51" t="e">
        <f t="shared" si="89"/>
        <v>#NUM!</v>
      </c>
      <c r="AL88" s="50" t="e">
        <f t="shared" si="90"/>
        <v>#NUM!</v>
      </c>
      <c r="AM88" s="39">
        <f t="shared" si="91"/>
        <v>1.9599639845400536</v>
      </c>
      <c r="AN88" s="40" t="e">
        <f t="shared" si="92"/>
        <v>#NUM!</v>
      </c>
      <c r="AO88" s="40" t="e">
        <f t="shared" si="93"/>
        <v>#NUM!</v>
      </c>
      <c r="AP88" s="52" t="e">
        <f t="shared" si="72"/>
        <v>#NUM!</v>
      </c>
      <c r="AQ88" s="52" t="e">
        <f t="shared" si="72"/>
        <v>#NUM!</v>
      </c>
      <c r="AR88" s="19"/>
      <c r="AT88" s="53"/>
      <c r="AU88" s="53">
        <v>1</v>
      </c>
      <c r="AV88" s="54"/>
      <c r="AW88" s="54"/>
      <c r="AY88" s="30"/>
      <c r="AZ88" s="30"/>
      <c r="BA88" s="2"/>
      <c r="BB88" s="2"/>
      <c r="BC88" s="2"/>
      <c r="BD88" s="2"/>
      <c r="BE88" s="2"/>
      <c r="BF88" s="2"/>
      <c r="BG88" s="2"/>
      <c r="BH88" s="2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x14ac:dyDescent="0.3">
      <c r="A89" s="5"/>
      <c r="B89" s="31" t="s">
        <v>68</v>
      </c>
      <c r="C89" s="32"/>
      <c r="D89" s="32"/>
      <c r="E89" s="32"/>
      <c r="F89" s="33"/>
      <c r="H89" s="34" t="e">
        <f t="shared" si="73"/>
        <v>#NUM!</v>
      </c>
      <c r="I89" s="35" t="e">
        <f t="shared" si="79"/>
        <v>#NUM!</v>
      </c>
      <c r="J89" s="36" t="e">
        <f t="shared" si="74"/>
        <v>#NUM!</v>
      </c>
      <c r="K89" s="36" t="e">
        <f t="shared" si="80"/>
        <v>#NUM!</v>
      </c>
      <c r="L89" s="36" t="e">
        <f t="shared" si="75"/>
        <v>#NUM!</v>
      </c>
      <c r="M89" s="37">
        <f t="shared" si="76"/>
        <v>0</v>
      </c>
      <c r="N89" s="38" t="e">
        <f t="shared" si="77"/>
        <v>#NUM!</v>
      </c>
      <c r="O89" s="39">
        <f t="shared" si="81"/>
        <v>1.9599639845400536</v>
      </c>
      <c r="P89" s="40" t="e">
        <f t="shared" si="71"/>
        <v>#NUM!</v>
      </c>
      <c r="Q89" s="40" t="e">
        <f t="shared" si="71"/>
        <v>#NUM!</v>
      </c>
      <c r="R89" s="41">
        <f t="shared" si="78"/>
        <v>0</v>
      </c>
      <c r="S89" s="41">
        <f t="shared" si="78"/>
        <v>0</v>
      </c>
      <c r="T89" s="42"/>
      <c r="V89" s="43" t="e">
        <f>(J89-L98)^2</f>
        <v>#NUM!</v>
      </c>
      <c r="W89" s="44" t="e">
        <f t="shared" si="82"/>
        <v>#NUM!</v>
      </c>
      <c r="X89" s="2">
        <v>1</v>
      </c>
      <c r="Y89" s="30"/>
      <c r="Z89" s="30"/>
      <c r="AA89" s="35" t="e">
        <f t="shared" si="83"/>
        <v>#NUM!</v>
      </c>
      <c r="AB89" s="45"/>
      <c r="AC89" s="46" t="e">
        <f>AC98</f>
        <v>#NUM!</v>
      </c>
      <c r="AD89" s="46" t="e">
        <f>AD98</f>
        <v>#NUM!</v>
      </c>
      <c r="AE89" s="44" t="e">
        <f t="shared" si="84"/>
        <v>#NUM!</v>
      </c>
      <c r="AF89" s="47" t="e">
        <f t="shared" si="85"/>
        <v>#NUM!</v>
      </c>
      <c r="AG89" s="48" t="e">
        <f>AF89/AF98</f>
        <v>#NUM!</v>
      </c>
      <c r="AH89" s="49" t="e">
        <f t="shared" si="86"/>
        <v>#NUM!</v>
      </c>
      <c r="AI89" s="49" t="e">
        <f t="shared" si="87"/>
        <v>#NUM!</v>
      </c>
      <c r="AJ89" s="50" t="e">
        <f t="shared" si="88"/>
        <v>#NUM!</v>
      </c>
      <c r="AK89" s="51" t="e">
        <f t="shared" si="89"/>
        <v>#NUM!</v>
      </c>
      <c r="AL89" s="50" t="e">
        <f t="shared" si="90"/>
        <v>#NUM!</v>
      </c>
      <c r="AM89" s="39">
        <f t="shared" si="91"/>
        <v>1.9599639845400536</v>
      </c>
      <c r="AN89" s="40" t="e">
        <f t="shared" si="92"/>
        <v>#NUM!</v>
      </c>
      <c r="AO89" s="40" t="e">
        <f t="shared" si="93"/>
        <v>#NUM!</v>
      </c>
      <c r="AP89" s="52" t="e">
        <f t="shared" si="72"/>
        <v>#NUM!</v>
      </c>
      <c r="AQ89" s="52" t="e">
        <f t="shared" si="72"/>
        <v>#NUM!</v>
      </c>
      <c r="AR89" s="19"/>
      <c r="AT89" s="53"/>
      <c r="AU89" s="53">
        <v>1</v>
      </c>
      <c r="AV89" s="54"/>
      <c r="AW89" s="54"/>
      <c r="AY89" s="30"/>
      <c r="AZ89" s="30"/>
      <c r="BA89" s="2"/>
      <c r="BB89" s="2"/>
      <c r="BC89" s="2"/>
      <c r="BD89" s="2"/>
      <c r="BE89" s="2"/>
      <c r="BF89" s="2"/>
      <c r="BG89" s="2"/>
      <c r="BH89" s="2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x14ac:dyDescent="0.3">
      <c r="A90" s="5"/>
      <c r="B90" s="31" t="s">
        <v>69</v>
      </c>
      <c r="C90" s="32"/>
      <c r="D90" s="32"/>
      <c r="E90" s="32"/>
      <c r="F90" s="33"/>
      <c r="H90" s="34" t="e">
        <f t="shared" si="73"/>
        <v>#NUM!</v>
      </c>
      <c r="I90" s="35" t="e">
        <f t="shared" si="79"/>
        <v>#NUM!</v>
      </c>
      <c r="J90" s="36" t="e">
        <f t="shared" si="74"/>
        <v>#NUM!</v>
      </c>
      <c r="K90" s="36" t="e">
        <f t="shared" si="80"/>
        <v>#NUM!</v>
      </c>
      <c r="L90" s="36" t="e">
        <f t="shared" si="75"/>
        <v>#NUM!</v>
      </c>
      <c r="M90" s="37">
        <f t="shared" si="76"/>
        <v>0</v>
      </c>
      <c r="N90" s="38" t="e">
        <f t="shared" si="77"/>
        <v>#NUM!</v>
      </c>
      <c r="O90" s="39">
        <f t="shared" si="81"/>
        <v>1.9599639845400536</v>
      </c>
      <c r="P90" s="40" t="e">
        <f t="shared" si="71"/>
        <v>#NUM!</v>
      </c>
      <c r="Q90" s="40" t="e">
        <f t="shared" si="71"/>
        <v>#NUM!</v>
      </c>
      <c r="R90" s="41">
        <f t="shared" si="78"/>
        <v>0</v>
      </c>
      <c r="S90" s="41">
        <f t="shared" si="78"/>
        <v>0</v>
      </c>
      <c r="T90" s="42"/>
      <c r="V90" s="43" t="e">
        <f>(J90-L98)^2</f>
        <v>#NUM!</v>
      </c>
      <c r="W90" s="44" t="e">
        <f t="shared" si="82"/>
        <v>#NUM!</v>
      </c>
      <c r="X90" s="2">
        <v>1</v>
      </c>
      <c r="Y90" s="30"/>
      <c r="Z90" s="30"/>
      <c r="AA90" s="35" t="e">
        <f t="shared" si="83"/>
        <v>#NUM!</v>
      </c>
      <c r="AB90" s="45"/>
      <c r="AC90" s="46" t="e">
        <f>AC98</f>
        <v>#NUM!</v>
      </c>
      <c r="AD90" s="46" t="e">
        <f>AD98</f>
        <v>#NUM!</v>
      </c>
      <c r="AE90" s="44" t="e">
        <f t="shared" si="84"/>
        <v>#NUM!</v>
      </c>
      <c r="AF90" s="47" t="e">
        <f t="shared" si="85"/>
        <v>#NUM!</v>
      </c>
      <c r="AG90" s="48" t="e">
        <f>AF90/AF98</f>
        <v>#NUM!</v>
      </c>
      <c r="AH90" s="49" t="e">
        <f t="shared" si="86"/>
        <v>#NUM!</v>
      </c>
      <c r="AI90" s="49" t="e">
        <f t="shared" si="87"/>
        <v>#NUM!</v>
      </c>
      <c r="AJ90" s="50" t="e">
        <f t="shared" si="88"/>
        <v>#NUM!</v>
      </c>
      <c r="AK90" s="51" t="e">
        <f t="shared" si="89"/>
        <v>#NUM!</v>
      </c>
      <c r="AL90" s="50" t="e">
        <f t="shared" si="90"/>
        <v>#NUM!</v>
      </c>
      <c r="AM90" s="39">
        <f t="shared" si="91"/>
        <v>1.9599639845400536</v>
      </c>
      <c r="AN90" s="40" t="e">
        <f t="shared" si="92"/>
        <v>#NUM!</v>
      </c>
      <c r="AO90" s="40" t="e">
        <f t="shared" si="93"/>
        <v>#NUM!</v>
      </c>
      <c r="AP90" s="52" t="e">
        <f t="shared" si="72"/>
        <v>#NUM!</v>
      </c>
      <c r="AQ90" s="52" t="e">
        <f t="shared" si="72"/>
        <v>#NUM!</v>
      </c>
      <c r="AR90" s="19"/>
      <c r="AT90" s="53"/>
      <c r="AU90" s="53">
        <v>1</v>
      </c>
      <c r="AV90" s="54"/>
      <c r="AW90" s="54"/>
      <c r="AY90" s="30"/>
      <c r="AZ90" s="30"/>
      <c r="BA90" s="2"/>
      <c r="BB90" s="2"/>
      <c r="BC90" s="2"/>
      <c r="BD90" s="2"/>
      <c r="BE90" s="2"/>
      <c r="BF90" s="2"/>
      <c r="BG90" s="2"/>
      <c r="BH90" s="2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x14ac:dyDescent="0.3">
      <c r="A91" s="5"/>
      <c r="B91" s="31" t="s">
        <v>70</v>
      </c>
      <c r="C91" s="32"/>
      <c r="D91" s="32"/>
      <c r="E91" s="32"/>
      <c r="F91" s="33"/>
      <c r="H91" s="34" t="e">
        <f t="shared" si="73"/>
        <v>#NUM!</v>
      </c>
      <c r="I91" s="35" t="e">
        <f t="shared" si="79"/>
        <v>#NUM!</v>
      </c>
      <c r="J91" s="36" t="e">
        <f t="shared" si="74"/>
        <v>#NUM!</v>
      </c>
      <c r="K91" s="36" t="e">
        <f t="shared" si="80"/>
        <v>#NUM!</v>
      </c>
      <c r="L91" s="36" t="e">
        <f t="shared" si="75"/>
        <v>#NUM!</v>
      </c>
      <c r="M91" s="37">
        <f t="shared" si="76"/>
        <v>0</v>
      </c>
      <c r="N91" s="38" t="e">
        <f t="shared" si="77"/>
        <v>#NUM!</v>
      </c>
      <c r="O91" s="39">
        <f t="shared" si="81"/>
        <v>1.9599639845400536</v>
      </c>
      <c r="P91" s="40" t="e">
        <f t="shared" si="71"/>
        <v>#NUM!</v>
      </c>
      <c r="Q91" s="40" t="e">
        <f t="shared" si="71"/>
        <v>#NUM!</v>
      </c>
      <c r="R91" s="41">
        <f t="shared" si="78"/>
        <v>0</v>
      </c>
      <c r="S91" s="41">
        <f t="shared" si="78"/>
        <v>0</v>
      </c>
      <c r="T91" s="42"/>
      <c r="V91" s="43" t="e">
        <f>(J91-L98)^2</f>
        <v>#NUM!</v>
      </c>
      <c r="W91" s="44" t="e">
        <f t="shared" si="82"/>
        <v>#NUM!</v>
      </c>
      <c r="X91" s="2">
        <v>1</v>
      </c>
      <c r="Y91" s="30"/>
      <c r="Z91" s="30"/>
      <c r="AA91" s="35" t="e">
        <f t="shared" si="83"/>
        <v>#NUM!</v>
      </c>
      <c r="AB91" s="45"/>
      <c r="AC91" s="46" t="e">
        <f>AC98</f>
        <v>#NUM!</v>
      </c>
      <c r="AD91" s="46" t="e">
        <f>AD98</f>
        <v>#NUM!</v>
      </c>
      <c r="AE91" s="44" t="e">
        <f t="shared" si="84"/>
        <v>#NUM!</v>
      </c>
      <c r="AF91" s="47" t="e">
        <f t="shared" si="85"/>
        <v>#NUM!</v>
      </c>
      <c r="AG91" s="48" t="e">
        <f>AF91/AF98</f>
        <v>#NUM!</v>
      </c>
      <c r="AH91" s="49" t="e">
        <f t="shared" si="86"/>
        <v>#NUM!</v>
      </c>
      <c r="AI91" s="49" t="e">
        <f t="shared" si="87"/>
        <v>#NUM!</v>
      </c>
      <c r="AJ91" s="50" t="e">
        <f t="shared" si="88"/>
        <v>#NUM!</v>
      </c>
      <c r="AK91" s="51" t="e">
        <f t="shared" si="89"/>
        <v>#NUM!</v>
      </c>
      <c r="AL91" s="50" t="e">
        <f t="shared" si="90"/>
        <v>#NUM!</v>
      </c>
      <c r="AM91" s="39">
        <f t="shared" si="91"/>
        <v>1.9599639845400536</v>
      </c>
      <c r="AN91" s="40" t="e">
        <f t="shared" si="92"/>
        <v>#NUM!</v>
      </c>
      <c r="AO91" s="40" t="e">
        <f t="shared" si="93"/>
        <v>#NUM!</v>
      </c>
      <c r="AP91" s="52" t="e">
        <f t="shared" si="72"/>
        <v>#NUM!</v>
      </c>
      <c r="AQ91" s="52" t="e">
        <f t="shared" si="72"/>
        <v>#NUM!</v>
      </c>
      <c r="AR91" s="19"/>
      <c r="AT91" s="53"/>
      <c r="AU91" s="53">
        <v>1</v>
      </c>
      <c r="AV91" s="54"/>
      <c r="AW91" s="54"/>
      <c r="AY91" s="30"/>
      <c r="AZ91" s="30"/>
      <c r="BA91" s="2"/>
      <c r="BB91" s="2"/>
      <c r="BC91" s="2"/>
      <c r="BD91" s="2"/>
      <c r="BE91" s="2"/>
      <c r="BF91" s="2"/>
      <c r="BG91" s="2"/>
      <c r="BH91" s="2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x14ac:dyDescent="0.3">
      <c r="A92" s="5"/>
      <c r="B92" s="31" t="s">
        <v>71</v>
      </c>
      <c r="C92" s="32"/>
      <c r="D92" s="32"/>
      <c r="E92" s="32"/>
      <c r="F92" s="33"/>
      <c r="H92" s="34" t="e">
        <f t="shared" si="73"/>
        <v>#NUM!</v>
      </c>
      <c r="I92" s="35" t="e">
        <f t="shared" si="79"/>
        <v>#NUM!</v>
      </c>
      <c r="J92" s="36" t="e">
        <f t="shared" si="74"/>
        <v>#NUM!</v>
      </c>
      <c r="K92" s="36" t="e">
        <f t="shared" si="80"/>
        <v>#NUM!</v>
      </c>
      <c r="L92" s="36" t="e">
        <f t="shared" si="75"/>
        <v>#NUM!</v>
      </c>
      <c r="M92" s="37">
        <f t="shared" si="76"/>
        <v>0</v>
      </c>
      <c r="N92" s="38" t="e">
        <f t="shared" si="77"/>
        <v>#NUM!</v>
      </c>
      <c r="O92" s="39">
        <f t="shared" si="81"/>
        <v>1.9599639845400536</v>
      </c>
      <c r="P92" s="40" t="e">
        <f t="shared" si="71"/>
        <v>#NUM!</v>
      </c>
      <c r="Q92" s="40" t="e">
        <f t="shared" si="71"/>
        <v>#NUM!</v>
      </c>
      <c r="R92" s="41">
        <f t="shared" si="78"/>
        <v>0</v>
      </c>
      <c r="S92" s="41">
        <f t="shared" si="78"/>
        <v>0</v>
      </c>
      <c r="T92" s="42"/>
      <c r="V92" s="43" t="e">
        <f>(J92-L98)^2</f>
        <v>#NUM!</v>
      </c>
      <c r="W92" s="44" t="e">
        <f t="shared" si="82"/>
        <v>#NUM!</v>
      </c>
      <c r="X92" s="2">
        <v>1</v>
      </c>
      <c r="Y92" s="30"/>
      <c r="Z92" s="30"/>
      <c r="AA92" s="35" t="e">
        <f t="shared" si="83"/>
        <v>#NUM!</v>
      </c>
      <c r="AB92" s="45"/>
      <c r="AC92" s="46" t="e">
        <f>AC98</f>
        <v>#NUM!</v>
      </c>
      <c r="AD92" s="46" t="e">
        <f>AD98</f>
        <v>#NUM!</v>
      </c>
      <c r="AE92" s="44" t="e">
        <f t="shared" si="84"/>
        <v>#NUM!</v>
      </c>
      <c r="AF92" s="47" t="e">
        <f t="shared" si="85"/>
        <v>#NUM!</v>
      </c>
      <c r="AG92" s="48" t="e">
        <f>AF92/AF98</f>
        <v>#NUM!</v>
      </c>
      <c r="AH92" s="49" t="e">
        <f t="shared" si="86"/>
        <v>#NUM!</v>
      </c>
      <c r="AI92" s="49" t="e">
        <f t="shared" si="87"/>
        <v>#NUM!</v>
      </c>
      <c r="AJ92" s="50" t="e">
        <f t="shared" si="88"/>
        <v>#NUM!</v>
      </c>
      <c r="AK92" s="51" t="e">
        <f t="shared" si="89"/>
        <v>#NUM!</v>
      </c>
      <c r="AL92" s="50" t="e">
        <f t="shared" si="90"/>
        <v>#NUM!</v>
      </c>
      <c r="AM92" s="39">
        <f t="shared" si="91"/>
        <v>1.9599639845400536</v>
      </c>
      <c r="AN92" s="40" t="e">
        <f t="shared" si="92"/>
        <v>#NUM!</v>
      </c>
      <c r="AO92" s="40" t="e">
        <f t="shared" si="93"/>
        <v>#NUM!</v>
      </c>
      <c r="AP92" s="52" t="e">
        <f t="shared" si="72"/>
        <v>#NUM!</v>
      </c>
      <c r="AQ92" s="52" t="e">
        <f t="shared" si="72"/>
        <v>#NUM!</v>
      </c>
      <c r="AR92" s="19"/>
      <c r="AT92" s="53"/>
      <c r="AU92" s="53">
        <v>1</v>
      </c>
      <c r="AV92" s="54"/>
      <c r="AW92" s="54"/>
      <c r="AY92" s="30"/>
      <c r="AZ92" s="30"/>
      <c r="BA92" s="2"/>
      <c r="BB92" s="2"/>
      <c r="BC92" s="2"/>
      <c r="BD92" s="2"/>
      <c r="BE92" s="2"/>
      <c r="BF92" s="2"/>
      <c r="BG92" s="2"/>
      <c r="BH92" s="2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x14ac:dyDescent="0.3">
      <c r="A93" s="5"/>
      <c r="B93" s="31" t="s">
        <v>72</v>
      </c>
      <c r="C93" s="32"/>
      <c r="D93" s="32"/>
      <c r="E93" s="32"/>
      <c r="F93" s="33"/>
      <c r="H93" s="34" t="e">
        <f t="shared" si="73"/>
        <v>#NUM!</v>
      </c>
      <c r="I93" s="35" t="e">
        <f t="shared" si="79"/>
        <v>#NUM!</v>
      </c>
      <c r="J93" s="36" t="e">
        <f t="shared" si="74"/>
        <v>#NUM!</v>
      </c>
      <c r="K93" s="36" t="e">
        <f t="shared" si="80"/>
        <v>#NUM!</v>
      </c>
      <c r="L93" s="36" t="e">
        <f t="shared" si="75"/>
        <v>#NUM!</v>
      </c>
      <c r="M93" s="37">
        <f t="shared" si="76"/>
        <v>0</v>
      </c>
      <c r="N93" s="38" t="e">
        <f t="shared" si="77"/>
        <v>#NUM!</v>
      </c>
      <c r="O93" s="39">
        <f t="shared" si="81"/>
        <v>1.9599639845400536</v>
      </c>
      <c r="P93" s="40" t="e">
        <f t="shared" si="71"/>
        <v>#NUM!</v>
      </c>
      <c r="Q93" s="40" t="e">
        <f t="shared" si="71"/>
        <v>#NUM!</v>
      </c>
      <c r="R93" s="41">
        <f t="shared" si="78"/>
        <v>0</v>
      </c>
      <c r="S93" s="41">
        <f t="shared" si="78"/>
        <v>0</v>
      </c>
      <c r="T93" s="42"/>
      <c r="V93" s="43" t="e">
        <f>(J93-L98)^2</f>
        <v>#NUM!</v>
      </c>
      <c r="W93" s="44" t="e">
        <f t="shared" si="82"/>
        <v>#NUM!</v>
      </c>
      <c r="X93" s="2">
        <v>1</v>
      </c>
      <c r="Y93" s="30"/>
      <c r="Z93" s="30"/>
      <c r="AA93" s="35" t="e">
        <f t="shared" si="83"/>
        <v>#NUM!</v>
      </c>
      <c r="AB93" s="45"/>
      <c r="AC93" s="46" t="e">
        <f>AC98</f>
        <v>#NUM!</v>
      </c>
      <c r="AD93" s="46" t="e">
        <f>AD98</f>
        <v>#NUM!</v>
      </c>
      <c r="AE93" s="44" t="e">
        <f t="shared" si="84"/>
        <v>#NUM!</v>
      </c>
      <c r="AF93" s="47" t="e">
        <f t="shared" si="85"/>
        <v>#NUM!</v>
      </c>
      <c r="AG93" s="48" t="e">
        <f>AF93/AF98</f>
        <v>#NUM!</v>
      </c>
      <c r="AH93" s="49" t="e">
        <f t="shared" si="86"/>
        <v>#NUM!</v>
      </c>
      <c r="AI93" s="49" t="e">
        <f t="shared" si="87"/>
        <v>#NUM!</v>
      </c>
      <c r="AJ93" s="50" t="e">
        <f t="shared" si="88"/>
        <v>#NUM!</v>
      </c>
      <c r="AK93" s="51" t="e">
        <f t="shared" si="89"/>
        <v>#NUM!</v>
      </c>
      <c r="AL93" s="50" t="e">
        <f t="shared" si="90"/>
        <v>#NUM!</v>
      </c>
      <c r="AM93" s="39">
        <f t="shared" si="91"/>
        <v>1.9599639845400536</v>
      </c>
      <c r="AN93" s="40" t="e">
        <f t="shared" si="92"/>
        <v>#NUM!</v>
      </c>
      <c r="AO93" s="40" t="e">
        <f t="shared" si="93"/>
        <v>#NUM!</v>
      </c>
      <c r="AP93" s="52" t="e">
        <f t="shared" si="72"/>
        <v>#NUM!</v>
      </c>
      <c r="AQ93" s="52" t="e">
        <f t="shared" si="72"/>
        <v>#NUM!</v>
      </c>
      <c r="AR93" s="19"/>
      <c r="AT93" s="53"/>
      <c r="AU93" s="53">
        <v>1</v>
      </c>
      <c r="AV93" s="54"/>
      <c r="AW93" s="54"/>
      <c r="AY93" s="30"/>
      <c r="AZ93" s="30"/>
      <c r="BA93" s="2"/>
      <c r="BB93" s="2"/>
      <c r="BC93" s="2"/>
      <c r="BD93" s="2"/>
      <c r="BE93" s="2"/>
      <c r="BF93" s="2"/>
      <c r="BG93" s="2"/>
      <c r="BH93" s="2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x14ac:dyDescent="0.3">
      <c r="A94" s="5"/>
      <c r="B94" s="31" t="s">
        <v>73</v>
      </c>
      <c r="C94" s="32"/>
      <c r="D94" s="32"/>
      <c r="E94" s="32"/>
      <c r="F94" s="33"/>
      <c r="H94" s="34" t="e">
        <f t="shared" si="73"/>
        <v>#NUM!</v>
      </c>
      <c r="I94" s="35" t="e">
        <f t="shared" si="79"/>
        <v>#NUM!</v>
      </c>
      <c r="J94" s="36" t="e">
        <f t="shared" si="74"/>
        <v>#NUM!</v>
      </c>
      <c r="K94" s="36" t="e">
        <f t="shared" si="80"/>
        <v>#NUM!</v>
      </c>
      <c r="L94" s="36" t="e">
        <f t="shared" si="75"/>
        <v>#NUM!</v>
      </c>
      <c r="M94" s="37">
        <f t="shared" si="76"/>
        <v>0</v>
      </c>
      <c r="N94" s="38" t="e">
        <f t="shared" si="77"/>
        <v>#NUM!</v>
      </c>
      <c r="O94" s="39">
        <f t="shared" si="81"/>
        <v>1.9599639845400536</v>
      </c>
      <c r="P94" s="40" t="e">
        <f t="shared" si="71"/>
        <v>#NUM!</v>
      </c>
      <c r="Q94" s="40" t="e">
        <f t="shared" si="71"/>
        <v>#NUM!</v>
      </c>
      <c r="R94" s="41">
        <f t="shared" si="78"/>
        <v>0</v>
      </c>
      <c r="S94" s="41">
        <f t="shared" si="78"/>
        <v>0</v>
      </c>
      <c r="T94" s="42"/>
      <c r="V94" s="43" t="e">
        <f>(J94-L98)^2</f>
        <v>#NUM!</v>
      </c>
      <c r="W94" s="44" t="e">
        <f t="shared" si="82"/>
        <v>#NUM!</v>
      </c>
      <c r="X94" s="2">
        <v>1</v>
      </c>
      <c r="Y94" s="30"/>
      <c r="Z94" s="30"/>
      <c r="AA94" s="35" t="e">
        <f t="shared" si="83"/>
        <v>#NUM!</v>
      </c>
      <c r="AB94" s="45"/>
      <c r="AC94" s="46" t="e">
        <f>AC98</f>
        <v>#NUM!</v>
      </c>
      <c r="AD94" s="46" t="e">
        <f>AD98</f>
        <v>#NUM!</v>
      </c>
      <c r="AE94" s="44" t="e">
        <f t="shared" si="84"/>
        <v>#NUM!</v>
      </c>
      <c r="AF94" s="47" t="e">
        <f t="shared" si="85"/>
        <v>#NUM!</v>
      </c>
      <c r="AG94" s="48" t="e">
        <f>AF94/AF98</f>
        <v>#NUM!</v>
      </c>
      <c r="AH94" s="49" t="e">
        <f t="shared" si="86"/>
        <v>#NUM!</v>
      </c>
      <c r="AI94" s="49" t="e">
        <f t="shared" si="87"/>
        <v>#NUM!</v>
      </c>
      <c r="AJ94" s="50" t="e">
        <f t="shared" si="88"/>
        <v>#NUM!</v>
      </c>
      <c r="AK94" s="51" t="e">
        <f t="shared" si="89"/>
        <v>#NUM!</v>
      </c>
      <c r="AL94" s="50" t="e">
        <f t="shared" si="90"/>
        <v>#NUM!</v>
      </c>
      <c r="AM94" s="39">
        <f t="shared" si="91"/>
        <v>1.9599639845400536</v>
      </c>
      <c r="AN94" s="40" t="e">
        <f t="shared" si="92"/>
        <v>#NUM!</v>
      </c>
      <c r="AO94" s="40" t="e">
        <f t="shared" si="93"/>
        <v>#NUM!</v>
      </c>
      <c r="AP94" s="52" t="e">
        <f t="shared" si="72"/>
        <v>#NUM!</v>
      </c>
      <c r="AQ94" s="52" t="e">
        <f t="shared" si="72"/>
        <v>#NUM!</v>
      </c>
      <c r="AR94" s="19"/>
      <c r="AT94" s="53"/>
      <c r="AU94" s="53">
        <v>1</v>
      </c>
      <c r="AV94" s="54"/>
      <c r="AW94" s="54"/>
      <c r="AY94" s="30"/>
      <c r="AZ94" s="30"/>
      <c r="BA94" s="2"/>
      <c r="BB94" s="2"/>
      <c r="BC94" s="2"/>
      <c r="BD94" s="2"/>
      <c r="BE94" s="2"/>
      <c r="BF94" s="2"/>
      <c r="BG94" s="2"/>
      <c r="BH94" s="2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x14ac:dyDescent="0.3">
      <c r="A95" s="5"/>
      <c r="B95" s="31" t="s">
        <v>74</v>
      </c>
      <c r="C95" s="32"/>
      <c r="D95" s="32"/>
      <c r="E95" s="32"/>
      <c r="F95" s="33"/>
      <c r="H95" s="34" t="e">
        <f t="shared" si="73"/>
        <v>#NUM!</v>
      </c>
      <c r="I95" s="35" t="e">
        <f t="shared" si="79"/>
        <v>#NUM!</v>
      </c>
      <c r="J95" s="36" t="e">
        <f t="shared" si="74"/>
        <v>#NUM!</v>
      </c>
      <c r="K95" s="36" t="e">
        <f t="shared" si="80"/>
        <v>#NUM!</v>
      </c>
      <c r="L95" s="36" t="e">
        <f t="shared" si="75"/>
        <v>#NUM!</v>
      </c>
      <c r="M95" s="37">
        <f t="shared" si="76"/>
        <v>0</v>
      </c>
      <c r="N95" s="38" t="e">
        <f t="shared" si="77"/>
        <v>#NUM!</v>
      </c>
      <c r="O95" s="39">
        <f t="shared" si="81"/>
        <v>1.9599639845400536</v>
      </c>
      <c r="P95" s="40" t="e">
        <f t="shared" si="71"/>
        <v>#NUM!</v>
      </c>
      <c r="Q95" s="40" t="e">
        <f t="shared" si="71"/>
        <v>#NUM!</v>
      </c>
      <c r="R95" s="41">
        <f t="shared" si="78"/>
        <v>0</v>
      </c>
      <c r="S95" s="41">
        <f t="shared" si="78"/>
        <v>0</v>
      </c>
      <c r="T95" s="42"/>
      <c r="V95" s="43" t="e">
        <f>(J95-L98)^2</f>
        <v>#NUM!</v>
      </c>
      <c r="W95" s="44" t="e">
        <f t="shared" si="82"/>
        <v>#NUM!</v>
      </c>
      <c r="X95" s="2">
        <v>1</v>
      </c>
      <c r="Y95" s="30"/>
      <c r="Z95" s="30"/>
      <c r="AA95" s="35" t="e">
        <f t="shared" si="83"/>
        <v>#NUM!</v>
      </c>
      <c r="AB95" s="45"/>
      <c r="AC95" s="46" t="e">
        <f>AC98</f>
        <v>#NUM!</v>
      </c>
      <c r="AD95" s="46" t="e">
        <f>AD98</f>
        <v>#NUM!</v>
      </c>
      <c r="AE95" s="44" t="e">
        <f t="shared" si="84"/>
        <v>#NUM!</v>
      </c>
      <c r="AF95" s="47" t="e">
        <f t="shared" si="85"/>
        <v>#NUM!</v>
      </c>
      <c r="AG95" s="48" t="e">
        <f>AF95/AF98</f>
        <v>#NUM!</v>
      </c>
      <c r="AH95" s="49" t="e">
        <f t="shared" si="86"/>
        <v>#NUM!</v>
      </c>
      <c r="AI95" s="49" t="e">
        <f t="shared" si="87"/>
        <v>#NUM!</v>
      </c>
      <c r="AJ95" s="50" t="e">
        <f t="shared" si="88"/>
        <v>#NUM!</v>
      </c>
      <c r="AK95" s="51" t="e">
        <f t="shared" si="89"/>
        <v>#NUM!</v>
      </c>
      <c r="AL95" s="50" t="e">
        <f t="shared" si="90"/>
        <v>#NUM!</v>
      </c>
      <c r="AM95" s="39">
        <f t="shared" si="91"/>
        <v>1.9599639845400536</v>
      </c>
      <c r="AN95" s="40" t="e">
        <f t="shared" si="92"/>
        <v>#NUM!</v>
      </c>
      <c r="AO95" s="40" t="e">
        <f t="shared" si="93"/>
        <v>#NUM!</v>
      </c>
      <c r="AP95" s="52" t="e">
        <f t="shared" si="72"/>
        <v>#NUM!</v>
      </c>
      <c r="AQ95" s="52" t="e">
        <f t="shared" si="72"/>
        <v>#NUM!</v>
      </c>
      <c r="AR95" s="19"/>
      <c r="AT95" s="53"/>
      <c r="AU95" s="53">
        <v>1</v>
      </c>
      <c r="AV95" s="54"/>
      <c r="AW95" s="54"/>
      <c r="AY95" s="30"/>
      <c r="AZ95" s="30"/>
      <c r="BA95" s="2"/>
      <c r="BB95" s="2"/>
      <c r="BC95" s="2"/>
      <c r="BD95" s="2"/>
      <c r="BE95" s="2"/>
      <c r="BF95" s="2"/>
      <c r="BG95" s="2"/>
      <c r="BH95" s="2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x14ac:dyDescent="0.3">
      <c r="A96" s="5"/>
      <c r="B96" s="31" t="s">
        <v>75</v>
      </c>
      <c r="C96" s="32"/>
      <c r="D96" s="32"/>
      <c r="E96" s="32"/>
      <c r="F96" s="33"/>
      <c r="H96" s="34" t="e">
        <f t="shared" si="73"/>
        <v>#NUM!</v>
      </c>
      <c r="I96" s="35" t="e">
        <f t="shared" si="79"/>
        <v>#NUM!</v>
      </c>
      <c r="J96" s="36" t="e">
        <f t="shared" si="74"/>
        <v>#NUM!</v>
      </c>
      <c r="K96" s="36" t="e">
        <f t="shared" si="80"/>
        <v>#NUM!</v>
      </c>
      <c r="L96" s="36" t="e">
        <f t="shared" si="75"/>
        <v>#NUM!</v>
      </c>
      <c r="M96" s="37">
        <f t="shared" si="76"/>
        <v>0</v>
      </c>
      <c r="N96" s="38" t="e">
        <f t="shared" si="77"/>
        <v>#NUM!</v>
      </c>
      <c r="O96" s="39">
        <f t="shared" si="81"/>
        <v>1.9599639845400536</v>
      </c>
      <c r="P96" s="40" t="e">
        <f t="shared" si="71"/>
        <v>#NUM!</v>
      </c>
      <c r="Q96" s="40" t="e">
        <f t="shared" si="71"/>
        <v>#NUM!</v>
      </c>
      <c r="R96" s="41">
        <f t="shared" si="78"/>
        <v>0</v>
      </c>
      <c r="S96" s="41">
        <f t="shared" si="78"/>
        <v>0</v>
      </c>
      <c r="T96" s="42"/>
      <c r="V96" s="43" t="e">
        <f>(J96-L98)^2</f>
        <v>#NUM!</v>
      </c>
      <c r="W96" s="44" t="e">
        <f t="shared" si="82"/>
        <v>#NUM!</v>
      </c>
      <c r="X96" s="2">
        <v>1</v>
      </c>
      <c r="Y96" s="30"/>
      <c r="Z96" s="30"/>
      <c r="AA96" s="35" t="e">
        <f t="shared" si="83"/>
        <v>#NUM!</v>
      </c>
      <c r="AB96" s="45"/>
      <c r="AC96" s="46" t="e">
        <f>AC98</f>
        <v>#NUM!</v>
      </c>
      <c r="AD96" s="46" t="e">
        <f>AD98</f>
        <v>#NUM!</v>
      </c>
      <c r="AE96" s="44" t="e">
        <f t="shared" si="84"/>
        <v>#NUM!</v>
      </c>
      <c r="AF96" s="47" t="e">
        <f t="shared" si="85"/>
        <v>#NUM!</v>
      </c>
      <c r="AG96" s="48" t="e">
        <f>AF96/AF98</f>
        <v>#NUM!</v>
      </c>
      <c r="AH96" s="49" t="e">
        <f t="shared" si="86"/>
        <v>#NUM!</v>
      </c>
      <c r="AI96" s="49" t="e">
        <f t="shared" si="87"/>
        <v>#NUM!</v>
      </c>
      <c r="AJ96" s="50" t="e">
        <f t="shared" si="88"/>
        <v>#NUM!</v>
      </c>
      <c r="AK96" s="51" t="e">
        <f t="shared" si="89"/>
        <v>#NUM!</v>
      </c>
      <c r="AL96" s="50" t="e">
        <f t="shared" si="90"/>
        <v>#NUM!</v>
      </c>
      <c r="AM96" s="39">
        <f t="shared" si="91"/>
        <v>1.9599639845400536</v>
      </c>
      <c r="AN96" s="40" t="e">
        <f t="shared" si="92"/>
        <v>#NUM!</v>
      </c>
      <c r="AO96" s="40" t="e">
        <f t="shared" si="93"/>
        <v>#NUM!</v>
      </c>
      <c r="AP96" s="52" t="e">
        <f t="shared" si="72"/>
        <v>#NUM!</v>
      </c>
      <c r="AQ96" s="52" t="e">
        <f t="shared" si="72"/>
        <v>#NUM!</v>
      </c>
      <c r="AR96" s="19"/>
      <c r="AT96" s="53"/>
      <c r="AU96" s="53">
        <v>1</v>
      </c>
      <c r="AV96" s="54"/>
      <c r="AW96" s="54"/>
      <c r="AY96" s="30"/>
      <c r="AZ96" s="30"/>
      <c r="BA96" s="2"/>
      <c r="BB96" s="2"/>
      <c r="BC96" s="2"/>
      <c r="BD96" s="2"/>
      <c r="BE96" s="2"/>
      <c r="BF96" s="2"/>
      <c r="BG96" s="2"/>
      <c r="BH96" s="2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1:71" x14ac:dyDescent="0.3">
      <c r="A97" s="5"/>
      <c r="B97" s="31" t="s">
        <v>76</v>
      </c>
      <c r="C97" s="32"/>
      <c r="D97" s="32"/>
      <c r="E97" s="32"/>
      <c r="F97" s="33"/>
      <c r="H97" s="34" t="e">
        <f t="shared" si="73"/>
        <v>#NUM!</v>
      </c>
      <c r="I97" s="35" t="e">
        <f t="shared" si="79"/>
        <v>#NUM!</v>
      </c>
      <c r="J97" s="36" t="e">
        <f t="shared" si="74"/>
        <v>#NUM!</v>
      </c>
      <c r="K97" s="36" t="e">
        <f t="shared" si="80"/>
        <v>#NUM!</v>
      </c>
      <c r="L97" s="36" t="e">
        <f t="shared" si="75"/>
        <v>#NUM!</v>
      </c>
      <c r="M97" s="37">
        <f t="shared" si="76"/>
        <v>0</v>
      </c>
      <c r="N97" s="38" t="e">
        <f t="shared" si="77"/>
        <v>#NUM!</v>
      </c>
      <c r="O97" s="39">
        <f t="shared" si="81"/>
        <v>1.9599639845400536</v>
      </c>
      <c r="P97" s="40" t="e">
        <f t="shared" si="71"/>
        <v>#NUM!</v>
      </c>
      <c r="Q97" s="40" t="e">
        <f t="shared" si="71"/>
        <v>#NUM!</v>
      </c>
      <c r="R97" s="41">
        <f t="shared" si="78"/>
        <v>0</v>
      </c>
      <c r="S97" s="41">
        <f t="shared" si="78"/>
        <v>0</v>
      </c>
      <c r="T97" s="42"/>
      <c r="V97" s="43" t="e">
        <f>(J97-L98)^2</f>
        <v>#NUM!</v>
      </c>
      <c r="W97" s="44" t="e">
        <f t="shared" si="82"/>
        <v>#NUM!</v>
      </c>
      <c r="X97" s="2">
        <v>1</v>
      </c>
      <c r="Y97" s="30"/>
      <c r="Z97" s="30"/>
      <c r="AA97" s="35" t="e">
        <f t="shared" si="83"/>
        <v>#NUM!</v>
      </c>
      <c r="AB97" s="45"/>
      <c r="AC97" s="46" t="e">
        <f>AC98</f>
        <v>#NUM!</v>
      </c>
      <c r="AD97" s="46" t="e">
        <f>AD98</f>
        <v>#NUM!</v>
      </c>
      <c r="AE97" s="44" t="e">
        <f t="shared" si="84"/>
        <v>#NUM!</v>
      </c>
      <c r="AF97" s="47" t="e">
        <f t="shared" si="85"/>
        <v>#NUM!</v>
      </c>
      <c r="AG97" s="48" t="e">
        <f>AF97/AF98</f>
        <v>#NUM!</v>
      </c>
      <c r="AH97" s="49" t="e">
        <f t="shared" si="86"/>
        <v>#NUM!</v>
      </c>
      <c r="AI97" s="49" t="e">
        <f t="shared" si="87"/>
        <v>#NUM!</v>
      </c>
      <c r="AJ97" s="50" t="e">
        <f t="shared" si="88"/>
        <v>#NUM!</v>
      </c>
      <c r="AK97" s="51" t="e">
        <f t="shared" si="89"/>
        <v>#NUM!</v>
      </c>
      <c r="AL97" s="50" t="e">
        <f t="shared" si="90"/>
        <v>#NUM!</v>
      </c>
      <c r="AM97" s="39">
        <f t="shared" si="91"/>
        <v>1.9599639845400536</v>
      </c>
      <c r="AN97" s="40" t="e">
        <f t="shared" si="92"/>
        <v>#NUM!</v>
      </c>
      <c r="AO97" s="40" t="e">
        <f t="shared" si="93"/>
        <v>#NUM!</v>
      </c>
      <c r="AP97" s="52" t="e">
        <f t="shared" si="72"/>
        <v>#NUM!</v>
      </c>
      <c r="AQ97" s="52" t="e">
        <f t="shared" si="72"/>
        <v>#NUM!</v>
      </c>
      <c r="AR97" s="19"/>
      <c r="AT97" s="53"/>
      <c r="AU97" s="53">
        <v>1</v>
      </c>
      <c r="AV97" s="54"/>
      <c r="AW97" s="54"/>
      <c r="AY97" s="30"/>
      <c r="AZ97" s="30"/>
      <c r="BA97" s="2"/>
      <c r="BB97" s="2"/>
      <c r="BC97" s="2"/>
      <c r="BD97" s="2"/>
      <c r="BE97" s="2"/>
      <c r="BF97" s="2"/>
      <c r="BG97" s="2"/>
      <c r="BH97" s="2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1:71" x14ac:dyDescent="0.3">
      <c r="A98" s="5"/>
      <c r="B98" s="55">
        <f>COUNT(C83:C97)</f>
        <v>0</v>
      </c>
      <c r="C98" s="56"/>
      <c r="D98" s="56"/>
      <c r="E98" s="56"/>
      <c r="F98" s="57"/>
      <c r="H98" s="58"/>
      <c r="I98" s="59" t="e">
        <f>SUM(I83:I97)</f>
        <v>#NUM!</v>
      </c>
      <c r="J98" s="60"/>
      <c r="K98" s="61" t="e">
        <f>SUM(K83:K97)</f>
        <v>#NUM!</v>
      </c>
      <c r="L98" s="62" t="e">
        <f>K98/I98</f>
        <v>#NUM!</v>
      </c>
      <c r="M98" s="63" t="e">
        <f>EXP(L98)</f>
        <v>#NUM!</v>
      </c>
      <c r="N98" s="64" t="e">
        <f>SQRT(1/I98)</f>
        <v>#NUM!</v>
      </c>
      <c r="O98" s="39">
        <f t="shared" si="81"/>
        <v>1.9599639845400536</v>
      </c>
      <c r="P98" s="65" t="e">
        <f>L98-(N98*O98)</f>
        <v>#NUM!</v>
      </c>
      <c r="Q98" s="65" t="e">
        <f>L98+(N98*O98)</f>
        <v>#NUM!</v>
      </c>
      <c r="R98" s="66" t="e">
        <f>EXP(P98)</f>
        <v>#NUM!</v>
      </c>
      <c r="S98" s="67" t="e">
        <f>EXP(Q98)</f>
        <v>#NUM!</v>
      </c>
      <c r="T98" s="68"/>
      <c r="U98" s="68"/>
      <c r="V98" s="69"/>
      <c r="W98" s="70" t="e">
        <f>SUM(W83:W97)</f>
        <v>#NUM!</v>
      </c>
      <c r="X98" s="71">
        <f>SUM(X83:X97)</f>
        <v>15</v>
      </c>
      <c r="Y98" s="72" t="e">
        <f>W98-(X98-1)</f>
        <v>#NUM!</v>
      </c>
      <c r="Z98" s="59" t="e">
        <f>I98</f>
        <v>#NUM!</v>
      </c>
      <c r="AA98" s="59" t="e">
        <f>SUM(AA83:AA97)</f>
        <v>#NUM!</v>
      </c>
      <c r="AB98" s="73" t="e">
        <f>AA98/Z98</f>
        <v>#NUM!</v>
      </c>
      <c r="AC98" s="74" t="e">
        <f>Y98/(Z98-AB98)</f>
        <v>#NUM!</v>
      </c>
      <c r="AD98" s="74" t="e">
        <f>IF(W98&lt;X98-1,"0",AC98)</f>
        <v>#NUM!</v>
      </c>
      <c r="AE98" s="69"/>
      <c r="AF98" s="59" t="e">
        <f>SUM(AF83:AF97)</f>
        <v>#NUM!</v>
      </c>
      <c r="AG98" s="75" t="e">
        <f>SUM(AG83:AG97)</f>
        <v>#NUM!</v>
      </c>
      <c r="AH98" s="72" t="e">
        <f>SUM(AH83:AH97)</f>
        <v>#NUM!</v>
      </c>
      <c r="AI98" s="72" t="e">
        <f>AH98/AF98</f>
        <v>#NUM!</v>
      </c>
      <c r="AJ98" s="67" t="e">
        <f>EXP(AI98)</f>
        <v>#NUM!</v>
      </c>
      <c r="AK98" s="76" t="e">
        <f>1/AF98</f>
        <v>#NUM!</v>
      </c>
      <c r="AL98" s="77" t="e">
        <f>SQRT(AK98)</f>
        <v>#NUM!</v>
      </c>
      <c r="AM98" s="39">
        <f t="shared" si="91"/>
        <v>1.9599639845400536</v>
      </c>
      <c r="AN98" s="65" t="e">
        <f>AI98-(AM98*AL98)</f>
        <v>#NUM!</v>
      </c>
      <c r="AO98" s="65" t="e">
        <f t="shared" si="93"/>
        <v>#NUM!</v>
      </c>
      <c r="AP98" s="78" t="e">
        <f>EXP(AN98)</f>
        <v>#NUM!</v>
      </c>
      <c r="AQ98" s="78" t="e">
        <f>EXP(AO98)</f>
        <v>#NUM!</v>
      </c>
      <c r="AR98" s="79"/>
      <c r="AS98" s="80"/>
      <c r="AT98" s="81" t="e">
        <f>W98</f>
        <v>#NUM!</v>
      </c>
      <c r="AU98" s="55">
        <f>SUM(AU83:AU97)</f>
        <v>15</v>
      </c>
      <c r="AV98" s="82" t="e">
        <f>(AT98-(AU98-1))/AT98</f>
        <v>#NUM!</v>
      </c>
      <c r="AW98" s="83" t="e">
        <f>IF(W98&lt;X98-1,"0%",AV98)</f>
        <v>#NUM!</v>
      </c>
      <c r="AX98" s="80"/>
      <c r="AY98" s="61" t="e">
        <f>AT98/(AU98-1)</f>
        <v>#NUM!</v>
      </c>
      <c r="AZ98" s="84" t="e">
        <f>LN(AY98)</f>
        <v>#NUM!</v>
      </c>
      <c r="BA98" s="61" t="e">
        <f>LN(AT98)</f>
        <v>#NUM!</v>
      </c>
      <c r="BB98" s="61">
        <f>LN(AU98-1)</f>
        <v>2.6390573296152584</v>
      </c>
      <c r="BC98" s="61" t="e">
        <f>SQRT(2*AT98)</f>
        <v>#NUM!</v>
      </c>
      <c r="BD98" s="61">
        <f>SQRT(2*AU98-3)</f>
        <v>5.196152422706632</v>
      </c>
      <c r="BE98" s="61">
        <f>2*(AU98-2)</f>
        <v>26</v>
      </c>
      <c r="BF98" s="61">
        <f>3*(AU98-2)^2</f>
        <v>507</v>
      </c>
      <c r="BG98" s="61">
        <f>1/BE98</f>
        <v>3.8461538461538464E-2</v>
      </c>
      <c r="BH98" s="85">
        <f>1/BF98</f>
        <v>1.9723865877712033E-3</v>
      </c>
      <c r="BI98" s="85">
        <f>SQRT(BG98*(1-BH98))</f>
        <v>0.19592263125767753</v>
      </c>
      <c r="BJ98" s="86" t="e">
        <f>0.5*(BA98-BB98)/(BC98-BD98)</f>
        <v>#NUM!</v>
      </c>
      <c r="BK98" s="86" t="e">
        <f>IF(W98&lt;=X98,BI98,BJ98)</f>
        <v>#NUM!</v>
      </c>
      <c r="BL98" s="72" t="e">
        <f>AZ98-(1.96*BK98)</f>
        <v>#NUM!</v>
      </c>
      <c r="BM98" s="72" t="e">
        <f>AZ98+(1.96*BK98)</f>
        <v>#NUM!</v>
      </c>
      <c r="BN98" s="72"/>
      <c r="BO98" s="84" t="e">
        <f>EXP(BL98)</f>
        <v>#NUM!</v>
      </c>
      <c r="BP98" s="84" t="e">
        <f>EXP(BM98)</f>
        <v>#NUM!</v>
      </c>
      <c r="BQ98" s="87" t="e">
        <f>AW98</f>
        <v>#NUM!</v>
      </c>
      <c r="BR98" s="87" t="e">
        <f>(BO98-1)/BO98</f>
        <v>#NUM!</v>
      </c>
      <c r="BS98" s="87" t="e">
        <f>(BP98-1)/BP98</f>
        <v>#NUM!</v>
      </c>
    </row>
    <row r="99" spans="1:71" x14ac:dyDescent="0.3">
      <c r="C99" s="88"/>
      <c r="D99" s="88"/>
      <c r="E99" s="88"/>
      <c r="F99" s="89"/>
      <c r="N99" s="90"/>
      <c r="O99" s="90"/>
      <c r="P99" s="90"/>
      <c r="Q99" s="90"/>
      <c r="R99" s="90"/>
      <c r="S99" s="90"/>
      <c r="T99" s="90"/>
      <c r="X99" s="91"/>
      <c r="Y99" s="92"/>
      <c r="Z99" s="92"/>
      <c r="AA99" s="92"/>
      <c r="AB99" s="93"/>
      <c r="AC99" s="93"/>
      <c r="AD99" s="93"/>
      <c r="AE99" s="93"/>
      <c r="AP99" s="94"/>
      <c r="AQ99" s="94"/>
      <c r="AR99" s="94"/>
      <c r="BC99" s="95"/>
      <c r="BJ99" s="92" t="s">
        <v>80</v>
      </c>
      <c r="BP99" s="96" t="s">
        <v>81</v>
      </c>
      <c r="BQ99" s="97" t="e">
        <f>BQ98</f>
        <v>#NUM!</v>
      </c>
      <c r="BR99" s="97" t="e">
        <f>IF(BR98&lt;0,"0%",BR98)</f>
        <v>#NUM!</v>
      </c>
      <c r="BS99" s="98" t="e">
        <f>IF(BS98&lt;0,"0%",BS98)</f>
        <v>#NUM!</v>
      </c>
    </row>
    <row r="100" spans="1:71" ht="26" x14ac:dyDescent="0.3">
      <c r="A100" s="5"/>
      <c r="B100" s="5"/>
      <c r="C100" s="99"/>
      <c r="D100" s="99"/>
      <c r="E100" s="99"/>
      <c r="F100" s="100"/>
      <c r="G100" s="5"/>
      <c r="H100" s="5"/>
      <c r="N100" s="101"/>
      <c r="O100" s="101"/>
      <c r="P100" s="101"/>
      <c r="Q100" s="101"/>
      <c r="R100" s="101"/>
      <c r="S100" s="101"/>
      <c r="T100" s="101"/>
      <c r="AB100" s="1"/>
      <c r="AE100" s="95"/>
      <c r="AF100" s="102"/>
      <c r="AG100" s="102"/>
      <c r="AH100" s="102"/>
      <c r="AI100" s="102"/>
      <c r="AJ100" s="102"/>
      <c r="AK100" s="103" t="s">
        <v>82</v>
      </c>
      <c r="AL100" s="104">
        <f>TINV((1-$E$1),(X98-2))</f>
        <v>2.1603686564627917</v>
      </c>
      <c r="AN100" s="105" t="s">
        <v>83</v>
      </c>
      <c r="AO100" s="106">
        <f>$E$1</f>
        <v>0.95</v>
      </c>
      <c r="AP100" s="107" t="e">
        <f>EXP(AI98-AL100*SQRT((1/Z98)+AD98))</f>
        <v>#NUM!</v>
      </c>
      <c r="AQ100" s="107" t="e">
        <f>EXP(AI98+AL100*SQRT((1/Z98)+AD98))</f>
        <v>#NUM!</v>
      </c>
      <c r="AR100" s="19"/>
      <c r="BB100" s="108"/>
      <c r="BC100" s="95"/>
      <c r="BD100" s="95"/>
      <c r="BF100" s="42"/>
      <c r="BH100" s="95"/>
      <c r="BI100" s="109"/>
      <c r="BM100" s="95"/>
    </row>
    <row r="101" spans="1:71" ht="14.5" x14ac:dyDescent="0.3">
      <c r="A101" s="5"/>
      <c r="B101" s="5"/>
      <c r="C101" s="99"/>
      <c r="D101" s="99"/>
      <c r="E101" s="99"/>
      <c r="F101" s="100"/>
      <c r="G101" s="5"/>
      <c r="H101" s="5"/>
      <c r="N101" s="101"/>
      <c r="O101" s="101"/>
      <c r="P101" s="101"/>
      <c r="Q101" s="101"/>
      <c r="R101" s="101"/>
      <c r="S101" s="101"/>
      <c r="T101" s="101"/>
      <c r="AB101" s="1"/>
      <c r="AE101" s="95"/>
      <c r="AF101" s="102"/>
      <c r="AG101" s="102"/>
      <c r="AH101" s="110"/>
      <c r="AI101" s="111"/>
      <c r="AJ101" s="112"/>
      <c r="AK101" s="113"/>
      <c r="AL101" s="14"/>
      <c r="AO101" s="114"/>
      <c r="AP101" s="19"/>
      <c r="AQ101" s="19"/>
      <c r="AR101" s="19"/>
      <c r="BB101" s="108"/>
      <c r="BC101" s="95"/>
      <c r="BD101" s="95"/>
      <c r="BF101" s="42"/>
      <c r="BH101" s="95"/>
      <c r="BI101" s="115"/>
      <c r="BM101" s="95"/>
    </row>
    <row r="102" spans="1:71" x14ac:dyDescent="0.3">
      <c r="C102" s="89"/>
      <c r="D102" s="89"/>
      <c r="E102" s="89"/>
      <c r="F102" s="89"/>
    </row>
    <row r="103" spans="1:71" x14ac:dyDescent="0.3">
      <c r="G103" s="123" t="s">
        <v>3</v>
      </c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5"/>
      <c r="T103" s="11"/>
      <c r="U103" s="123" t="s">
        <v>4</v>
      </c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5"/>
      <c r="AR103" s="11"/>
      <c r="AS103" s="123" t="s">
        <v>5</v>
      </c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5"/>
    </row>
    <row r="104" spans="1:71" x14ac:dyDescent="0.3">
      <c r="A104" s="12"/>
      <c r="B104" s="13" t="s">
        <v>6</v>
      </c>
      <c r="C104" s="120" t="s">
        <v>7</v>
      </c>
      <c r="D104" s="121"/>
      <c r="E104" s="122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</row>
    <row r="105" spans="1:71" ht="60" x14ac:dyDescent="0.3">
      <c r="B105" s="16"/>
      <c r="C105" s="17" t="s">
        <v>8</v>
      </c>
      <c r="D105" s="18" t="s">
        <v>9</v>
      </c>
      <c r="E105" s="18" t="s">
        <v>10</v>
      </c>
      <c r="F105" s="19"/>
      <c r="H105" s="17" t="s">
        <v>11</v>
      </c>
      <c r="I105" s="17" t="s">
        <v>12</v>
      </c>
      <c r="J105" s="20" t="s">
        <v>13</v>
      </c>
      <c r="K105" s="20" t="s">
        <v>14</v>
      </c>
      <c r="L105" s="20" t="s">
        <v>15</v>
      </c>
      <c r="M105" s="21" t="s">
        <v>16</v>
      </c>
      <c r="N105" s="22" t="s">
        <v>17</v>
      </c>
      <c r="O105" s="22" t="s">
        <v>1</v>
      </c>
      <c r="P105" s="21" t="s">
        <v>18</v>
      </c>
      <c r="Q105" s="21" t="s">
        <v>19</v>
      </c>
      <c r="R105" s="21" t="s">
        <v>9</v>
      </c>
      <c r="S105" s="21" t="s">
        <v>10</v>
      </c>
      <c r="T105" s="23"/>
      <c r="U105" s="24"/>
      <c r="V105" s="25" t="s">
        <v>20</v>
      </c>
      <c r="W105" s="20" t="s">
        <v>21</v>
      </c>
      <c r="X105" s="3" t="s">
        <v>22</v>
      </c>
      <c r="Y105" s="3" t="s">
        <v>23</v>
      </c>
      <c r="Z105" s="3" t="s">
        <v>24</v>
      </c>
      <c r="AA105" s="20" t="s">
        <v>25</v>
      </c>
      <c r="AB105" s="20" t="s">
        <v>26</v>
      </c>
      <c r="AC105" s="26" t="s">
        <v>27</v>
      </c>
      <c r="AD105" s="26" t="s">
        <v>28</v>
      </c>
      <c r="AE105" s="3" t="s">
        <v>29</v>
      </c>
      <c r="AF105" s="20" t="s">
        <v>30</v>
      </c>
      <c r="AG105" s="20" t="s">
        <v>31</v>
      </c>
      <c r="AH105" s="20" t="s">
        <v>32</v>
      </c>
      <c r="AI105" s="3" t="s">
        <v>33</v>
      </c>
      <c r="AJ105" s="22" t="s">
        <v>34</v>
      </c>
      <c r="AK105" s="20" t="s">
        <v>35</v>
      </c>
      <c r="AL105" s="20" t="s">
        <v>36</v>
      </c>
      <c r="AM105" s="3" t="s">
        <v>1</v>
      </c>
      <c r="AN105" s="20" t="s">
        <v>37</v>
      </c>
      <c r="AO105" s="20" t="s">
        <v>38</v>
      </c>
      <c r="AP105" s="21" t="s">
        <v>9</v>
      </c>
      <c r="AQ105" s="21" t="s">
        <v>10</v>
      </c>
      <c r="AR105" s="23"/>
      <c r="AT105" s="27" t="s">
        <v>39</v>
      </c>
      <c r="AU105" s="27" t="s">
        <v>22</v>
      </c>
      <c r="AV105" s="28" t="s">
        <v>40</v>
      </c>
      <c r="AW105" s="26" t="s">
        <v>41</v>
      </c>
      <c r="AY105" s="3" t="s">
        <v>42</v>
      </c>
      <c r="AZ105" s="3" t="s">
        <v>43</v>
      </c>
      <c r="BA105" s="3" t="s">
        <v>44</v>
      </c>
      <c r="BB105" s="3" t="s">
        <v>45</v>
      </c>
      <c r="BC105" s="3" t="s">
        <v>46</v>
      </c>
      <c r="BD105" s="3" t="s">
        <v>47</v>
      </c>
      <c r="BE105" s="3" t="s">
        <v>48</v>
      </c>
      <c r="BF105" s="3" t="s">
        <v>49</v>
      </c>
      <c r="BG105" s="3" t="s">
        <v>50</v>
      </c>
      <c r="BH105" s="3" t="s">
        <v>51</v>
      </c>
      <c r="BI105" s="29" t="s">
        <v>52</v>
      </c>
      <c r="BJ105" s="29" t="s">
        <v>53</v>
      </c>
      <c r="BK105" s="29" t="s">
        <v>54</v>
      </c>
      <c r="BL105" s="29" t="s">
        <v>55</v>
      </c>
      <c r="BM105" s="29" t="s">
        <v>56</v>
      </c>
      <c r="BN105" s="30"/>
      <c r="BO105" s="20" t="s">
        <v>57</v>
      </c>
      <c r="BP105" s="20" t="s">
        <v>58</v>
      </c>
      <c r="BQ105" s="21" t="s">
        <v>59</v>
      </c>
      <c r="BR105" s="21" t="s">
        <v>60</v>
      </c>
      <c r="BS105" s="21" t="s">
        <v>61</v>
      </c>
    </row>
    <row r="106" spans="1:71" x14ac:dyDescent="0.3">
      <c r="B106" s="31" t="s">
        <v>62</v>
      </c>
      <c r="C106" s="32"/>
      <c r="D106" s="32"/>
      <c r="E106" s="32"/>
      <c r="F106" s="33"/>
      <c r="H106" s="34" t="e">
        <f>N106^2</f>
        <v>#NUM!</v>
      </c>
      <c r="I106" s="35" t="e">
        <f>1/H106</f>
        <v>#NUM!</v>
      </c>
      <c r="J106" s="36" t="e">
        <f>LN(M106)</f>
        <v>#NUM!</v>
      </c>
      <c r="K106" s="36" t="e">
        <f>I106*J106</f>
        <v>#NUM!</v>
      </c>
      <c r="L106" s="36" t="e">
        <f>LN(M106)</f>
        <v>#NUM!</v>
      </c>
      <c r="M106" s="37">
        <f>C106</f>
        <v>0</v>
      </c>
      <c r="N106" s="38" t="e">
        <f>(Q106-P106)/(2*O106)</f>
        <v>#NUM!</v>
      </c>
      <c r="O106" s="39">
        <f>$E$2</f>
        <v>1.9599639845400536</v>
      </c>
      <c r="P106" s="40" t="e">
        <f t="shared" ref="P106:Q119" si="94">LN(R106)</f>
        <v>#NUM!</v>
      </c>
      <c r="Q106" s="40" t="e">
        <f t="shared" si="94"/>
        <v>#NUM!</v>
      </c>
      <c r="R106" s="41">
        <f>D106</f>
        <v>0</v>
      </c>
      <c r="S106" s="41">
        <f>E106</f>
        <v>0</v>
      </c>
      <c r="T106" s="42"/>
      <c r="V106" s="43" t="e">
        <f>(J106-L120)^2</f>
        <v>#NUM!</v>
      </c>
      <c r="W106" s="44" t="e">
        <f>I106*V106</f>
        <v>#NUM!</v>
      </c>
      <c r="X106" s="2">
        <v>1</v>
      </c>
      <c r="Y106" s="30"/>
      <c r="Z106" s="30"/>
      <c r="AA106" s="35" t="e">
        <f>I106^2</f>
        <v>#NUM!</v>
      </c>
      <c r="AB106" s="45"/>
      <c r="AC106" s="46" t="e">
        <f>AC120</f>
        <v>#NUM!</v>
      </c>
      <c r="AD106" s="46" t="e">
        <f>AD120</f>
        <v>#NUM!</v>
      </c>
      <c r="AE106" s="44" t="e">
        <f>1/I106</f>
        <v>#NUM!</v>
      </c>
      <c r="AF106" s="47" t="e">
        <f>1/(AD106+AE106)</f>
        <v>#NUM!</v>
      </c>
      <c r="AG106" s="48" t="e">
        <f>AF106/AF120</f>
        <v>#NUM!</v>
      </c>
      <c r="AH106" s="49" t="e">
        <f>AF106*J106</f>
        <v>#NUM!</v>
      </c>
      <c r="AI106" s="49" t="e">
        <f>AH106/AF106</f>
        <v>#NUM!</v>
      </c>
      <c r="AJ106" s="50" t="e">
        <f>EXP(AI106)</f>
        <v>#NUM!</v>
      </c>
      <c r="AK106" s="51" t="e">
        <f>1/AF106</f>
        <v>#NUM!</v>
      </c>
      <c r="AL106" s="50" t="e">
        <f>SQRT(AK106)</f>
        <v>#NUM!</v>
      </c>
      <c r="AM106" s="39">
        <f>$E$2</f>
        <v>1.9599639845400536</v>
      </c>
      <c r="AN106" s="40" t="e">
        <f>AI106-(AM106*AL106)</f>
        <v>#NUM!</v>
      </c>
      <c r="AO106" s="40" t="e">
        <f>AI106+(1.96*AL106)</f>
        <v>#NUM!</v>
      </c>
      <c r="AP106" s="52" t="e">
        <f t="shared" ref="AP106:AQ119" si="95">EXP(AN106)</f>
        <v>#NUM!</v>
      </c>
      <c r="AQ106" s="52" t="e">
        <f t="shared" si="95"/>
        <v>#NUM!</v>
      </c>
      <c r="AR106" s="19"/>
      <c r="AT106" s="53"/>
      <c r="AU106" s="53">
        <v>1</v>
      </c>
      <c r="AV106" s="54"/>
      <c r="AW106" s="54"/>
      <c r="AY106" s="30"/>
      <c r="AZ106" s="30"/>
      <c r="BA106" s="2"/>
      <c r="BB106" s="2"/>
      <c r="BC106" s="2"/>
      <c r="BD106" s="2"/>
      <c r="BE106" s="2"/>
      <c r="BF106" s="2"/>
      <c r="BG106" s="2"/>
      <c r="BH106" s="2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1:71" x14ac:dyDescent="0.3">
      <c r="B107" s="31" t="s">
        <v>63</v>
      </c>
      <c r="C107" s="32"/>
      <c r="D107" s="32"/>
      <c r="E107" s="32"/>
      <c r="F107" s="33"/>
      <c r="H107" s="34" t="e">
        <f t="shared" ref="H107:H119" si="96">N107^2</f>
        <v>#NUM!</v>
      </c>
      <c r="I107" s="35" t="e">
        <f>1/H107</f>
        <v>#NUM!</v>
      </c>
      <c r="J107" s="36" t="e">
        <f t="shared" ref="J107:J119" si="97">LN(M107)</f>
        <v>#NUM!</v>
      </c>
      <c r="K107" s="36" t="e">
        <f>I107*J107</f>
        <v>#NUM!</v>
      </c>
      <c r="L107" s="36" t="e">
        <f t="shared" ref="L107:L119" si="98">LN(M107)</f>
        <v>#NUM!</v>
      </c>
      <c r="M107" s="37">
        <f t="shared" ref="M107:M119" si="99">C107</f>
        <v>0</v>
      </c>
      <c r="N107" s="38" t="e">
        <f t="shared" ref="N107:N119" si="100">(Q107-P107)/(2*O107)</f>
        <v>#NUM!</v>
      </c>
      <c r="O107" s="39">
        <f>$E$2</f>
        <v>1.9599639845400536</v>
      </c>
      <c r="P107" s="40" t="e">
        <f t="shared" si="94"/>
        <v>#NUM!</v>
      </c>
      <c r="Q107" s="40" t="e">
        <f t="shared" si="94"/>
        <v>#NUM!</v>
      </c>
      <c r="R107" s="41">
        <f t="shared" ref="R107:S119" si="101">D107</f>
        <v>0</v>
      </c>
      <c r="S107" s="41">
        <f t="shared" si="101"/>
        <v>0</v>
      </c>
      <c r="T107" s="42"/>
      <c r="V107" s="43" t="e">
        <f>(J107-L120)^2</f>
        <v>#NUM!</v>
      </c>
      <c r="W107" s="44" t="e">
        <f>I107*V107</f>
        <v>#NUM!</v>
      </c>
      <c r="X107" s="2">
        <v>1</v>
      </c>
      <c r="Y107" s="30"/>
      <c r="Z107" s="30"/>
      <c r="AA107" s="35" t="e">
        <f>I107^2</f>
        <v>#NUM!</v>
      </c>
      <c r="AB107" s="45"/>
      <c r="AC107" s="46" t="e">
        <f>AC120</f>
        <v>#NUM!</v>
      </c>
      <c r="AD107" s="46" t="e">
        <f>AD120</f>
        <v>#NUM!</v>
      </c>
      <c r="AE107" s="44" t="e">
        <f>1/I107</f>
        <v>#NUM!</v>
      </c>
      <c r="AF107" s="47" t="e">
        <f>1/(AD107+AE107)</f>
        <v>#NUM!</v>
      </c>
      <c r="AG107" s="48" t="e">
        <f>AF107/AF120</f>
        <v>#NUM!</v>
      </c>
      <c r="AH107" s="49" t="e">
        <f>AF107*J107</f>
        <v>#NUM!</v>
      </c>
      <c r="AI107" s="49" t="e">
        <f>AH107/AF107</f>
        <v>#NUM!</v>
      </c>
      <c r="AJ107" s="50" t="e">
        <f>EXP(AI107)</f>
        <v>#NUM!</v>
      </c>
      <c r="AK107" s="51" t="e">
        <f>1/AF107</f>
        <v>#NUM!</v>
      </c>
      <c r="AL107" s="50" t="e">
        <f>SQRT(AK107)</f>
        <v>#NUM!</v>
      </c>
      <c r="AM107" s="39">
        <f>$E$2</f>
        <v>1.9599639845400536</v>
      </c>
      <c r="AN107" s="40" t="e">
        <f>AI107-(AM107*AL107)</f>
        <v>#NUM!</v>
      </c>
      <c r="AO107" s="40" t="e">
        <f>AI107+(1.96*AL107)</f>
        <v>#NUM!</v>
      </c>
      <c r="AP107" s="52" t="e">
        <f t="shared" si="95"/>
        <v>#NUM!</v>
      </c>
      <c r="AQ107" s="52" t="e">
        <f t="shared" si="95"/>
        <v>#NUM!</v>
      </c>
      <c r="AR107" s="19"/>
      <c r="AT107" s="53"/>
      <c r="AU107" s="53">
        <v>1</v>
      </c>
      <c r="AV107" s="54"/>
      <c r="AW107" s="54"/>
      <c r="AY107" s="30"/>
      <c r="AZ107" s="30"/>
      <c r="BA107" s="2"/>
      <c r="BB107" s="2"/>
      <c r="BC107" s="2"/>
      <c r="BD107" s="2"/>
      <c r="BE107" s="2"/>
      <c r="BF107" s="2"/>
      <c r="BG107" s="2"/>
      <c r="BH107" s="2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1:71" x14ac:dyDescent="0.3">
      <c r="B108" s="31" t="s">
        <v>64</v>
      </c>
      <c r="C108" s="32"/>
      <c r="D108" s="32"/>
      <c r="E108" s="32"/>
      <c r="F108" s="33"/>
      <c r="H108" s="34" t="e">
        <f t="shared" si="96"/>
        <v>#NUM!</v>
      </c>
      <c r="I108" s="35" t="e">
        <f>1/H108</f>
        <v>#NUM!</v>
      </c>
      <c r="J108" s="36" t="e">
        <f t="shared" si="97"/>
        <v>#NUM!</v>
      </c>
      <c r="K108" s="36" t="e">
        <f>I108*J108</f>
        <v>#NUM!</v>
      </c>
      <c r="L108" s="36" t="e">
        <f t="shared" si="98"/>
        <v>#NUM!</v>
      </c>
      <c r="M108" s="37">
        <f t="shared" si="99"/>
        <v>0</v>
      </c>
      <c r="N108" s="38" t="e">
        <f t="shared" si="100"/>
        <v>#NUM!</v>
      </c>
      <c r="O108" s="39">
        <f>$E$2</f>
        <v>1.9599639845400536</v>
      </c>
      <c r="P108" s="40" t="e">
        <f t="shared" si="94"/>
        <v>#NUM!</v>
      </c>
      <c r="Q108" s="40" t="e">
        <f t="shared" si="94"/>
        <v>#NUM!</v>
      </c>
      <c r="R108" s="41">
        <f t="shared" si="101"/>
        <v>0</v>
      </c>
      <c r="S108" s="41">
        <f t="shared" si="101"/>
        <v>0</v>
      </c>
      <c r="T108" s="42"/>
      <c r="V108" s="43" t="e">
        <f>(J108-L120)^2</f>
        <v>#NUM!</v>
      </c>
      <c r="W108" s="44" t="e">
        <f>I108*V108</f>
        <v>#NUM!</v>
      </c>
      <c r="X108" s="2">
        <v>1</v>
      </c>
      <c r="Y108" s="30"/>
      <c r="Z108" s="30"/>
      <c r="AA108" s="35" t="e">
        <f>I108^2</f>
        <v>#NUM!</v>
      </c>
      <c r="AB108" s="45"/>
      <c r="AC108" s="46" t="e">
        <f>AC120</f>
        <v>#NUM!</v>
      </c>
      <c r="AD108" s="46" t="e">
        <f>AD120</f>
        <v>#NUM!</v>
      </c>
      <c r="AE108" s="44" t="e">
        <f>1/I108</f>
        <v>#NUM!</v>
      </c>
      <c r="AF108" s="47" t="e">
        <f>1/(AD108+AE108)</f>
        <v>#NUM!</v>
      </c>
      <c r="AG108" s="48" t="e">
        <f>AF108/AF120</f>
        <v>#NUM!</v>
      </c>
      <c r="AH108" s="49" t="e">
        <f>AF108*J108</f>
        <v>#NUM!</v>
      </c>
      <c r="AI108" s="49" t="e">
        <f>AH108/AF108</f>
        <v>#NUM!</v>
      </c>
      <c r="AJ108" s="50" t="e">
        <f>EXP(AI108)</f>
        <v>#NUM!</v>
      </c>
      <c r="AK108" s="51" t="e">
        <f>1/AF108</f>
        <v>#NUM!</v>
      </c>
      <c r="AL108" s="50" t="e">
        <f>SQRT(AK108)</f>
        <v>#NUM!</v>
      </c>
      <c r="AM108" s="39">
        <f>$E$2</f>
        <v>1.9599639845400536</v>
      </c>
      <c r="AN108" s="40" t="e">
        <f>AI108-(AM108*AL108)</f>
        <v>#NUM!</v>
      </c>
      <c r="AO108" s="40" t="e">
        <f>AI108+(1.96*AL108)</f>
        <v>#NUM!</v>
      </c>
      <c r="AP108" s="52" t="e">
        <f t="shared" si="95"/>
        <v>#NUM!</v>
      </c>
      <c r="AQ108" s="52" t="e">
        <f t="shared" si="95"/>
        <v>#NUM!</v>
      </c>
      <c r="AR108" s="19"/>
      <c r="AT108" s="53"/>
      <c r="AU108" s="53">
        <v>1</v>
      </c>
      <c r="AV108" s="54"/>
      <c r="AW108" s="54"/>
      <c r="AY108" s="30"/>
      <c r="AZ108" s="30"/>
      <c r="BA108" s="2"/>
      <c r="BB108" s="2"/>
      <c r="BC108" s="2"/>
      <c r="BD108" s="2"/>
      <c r="BE108" s="2"/>
      <c r="BF108" s="2"/>
      <c r="BG108" s="2"/>
      <c r="BH108" s="2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1:71" x14ac:dyDescent="0.3">
      <c r="A109" s="5"/>
      <c r="B109" s="31" t="s">
        <v>65</v>
      </c>
      <c r="C109" s="32"/>
      <c r="D109" s="32"/>
      <c r="E109" s="32"/>
      <c r="F109" s="33"/>
      <c r="H109" s="34" t="e">
        <f t="shared" si="96"/>
        <v>#NUM!</v>
      </c>
      <c r="I109" s="35" t="e">
        <f t="shared" ref="I109:I119" si="102">1/H109</f>
        <v>#NUM!</v>
      </c>
      <c r="J109" s="36" t="e">
        <f t="shared" si="97"/>
        <v>#NUM!</v>
      </c>
      <c r="K109" s="36" t="e">
        <f t="shared" ref="K109:K119" si="103">I109*J109</f>
        <v>#NUM!</v>
      </c>
      <c r="L109" s="36" t="e">
        <f t="shared" si="98"/>
        <v>#NUM!</v>
      </c>
      <c r="M109" s="37">
        <f t="shared" si="99"/>
        <v>0</v>
      </c>
      <c r="N109" s="38" t="e">
        <f t="shared" si="100"/>
        <v>#NUM!</v>
      </c>
      <c r="O109" s="39">
        <f t="shared" ref="O109:O120" si="104">$E$2</f>
        <v>1.9599639845400536</v>
      </c>
      <c r="P109" s="40" t="e">
        <f t="shared" si="94"/>
        <v>#NUM!</v>
      </c>
      <c r="Q109" s="40" t="e">
        <f t="shared" si="94"/>
        <v>#NUM!</v>
      </c>
      <c r="R109" s="41">
        <f t="shared" si="101"/>
        <v>0</v>
      </c>
      <c r="S109" s="41">
        <f t="shared" si="101"/>
        <v>0</v>
      </c>
      <c r="T109" s="42"/>
      <c r="V109" s="43" t="e">
        <f>(J109-L120)^2</f>
        <v>#NUM!</v>
      </c>
      <c r="W109" s="44" t="e">
        <f t="shared" ref="W109:W119" si="105">I109*V109</f>
        <v>#NUM!</v>
      </c>
      <c r="X109" s="2">
        <v>1</v>
      </c>
      <c r="Y109" s="30"/>
      <c r="Z109" s="30"/>
      <c r="AA109" s="35" t="e">
        <f t="shared" ref="AA109:AA119" si="106">I109^2</f>
        <v>#NUM!</v>
      </c>
      <c r="AB109" s="45"/>
      <c r="AC109" s="46" t="e">
        <f>AC120</f>
        <v>#NUM!</v>
      </c>
      <c r="AD109" s="46" t="e">
        <f>AD120</f>
        <v>#NUM!</v>
      </c>
      <c r="AE109" s="44" t="e">
        <f t="shared" ref="AE109:AE119" si="107">1/I109</f>
        <v>#NUM!</v>
      </c>
      <c r="AF109" s="47" t="e">
        <f t="shared" ref="AF109:AF119" si="108">1/(AD109+AE109)</f>
        <v>#NUM!</v>
      </c>
      <c r="AG109" s="48" t="e">
        <f>AF109/AF120</f>
        <v>#NUM!</v>
      </c>
      <c r="AH109" s="49" t="e">
        <f t="shared" ref="AH109:AH119" si="109">AF109*J109</f>
        <v>#NUM!</v>
      </c>
      <c r="AI109" s="49" t="e">
        <f t="shared" ref="AI109:AI119" si="110">AH109/AF109</f>
        <v>#NUM!</v>
      </c>
      <c r="AJ109" s="50" t="e">
        <f t="shared" ref="AJ109:AJ119" si="111">EXP(AI109)</f>
        <v>#NUM!</v>
      </c>
      <c r="AK109" s="51" t="e">
        <f t="shared" ref="AK109:AK119" si="112">1/AF109</f>
        <v>#NUM!</v>
      </c>
      <c r="AL109" s="50" t="e">
        <f t="shared" ref="AL109:AL119" si="113">SQRT(AK109)</f>
        <v>#NUM!</v>
      </c>
      <c r="AM109" s="39">
        <f t="shared" ref="AM109:AM120" si="114">$E$2</f>
        <v>1.9599639845400536</v>
      </c>
      <c r="AN109" s="40" t="e">
        <f t="shared" ref="AN109:AN119" si="115">AI109-(AM109*AL109)</f>
        <v>#NUM!</v>
      </c>
      <c r="AO109" s="40" t="e">
        <f t="shared" ref="AO109:AO120" si="116">AI109+(AM109*AL109)</f>
        <v>#NUM!</v>
      </c>
      <c r="AP109" s="52" t="e">
        <f t="shared" si="95"/>
        <v>#NUM!</v>
      </c>
      <c r="AQ109" s="52" t="e">
        <f t="shared" si="95"/>
        <v>#NUM!</v>
      </c>
      <c r="AR109" s="19"/>
      <c r="AT109" s="53"/>
      <c r="AU109" s="53">
        <v>1</v>
      </c>
      <c r="AV109" s="54"/>
      <c r="AW109" s="54"/>
      <c r="AY109" s="30"/>
      <c r="AZ109" s="30"/>
      <c r="BA109" s="2"/>
      <c r="BB109" s="2"/>
      <c r="BC109" s="2"/>
      <c r="BD109" s="2"/>
      <c r="BE109" s="2"/>
      <c r="BF109" s="2"/>
      <c r="BG109" s="2"/>
      <c r="BH109" s="2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1:71" x14ac:dyDescent="0.3">
      <c r="A110" s="5"/>
      <c r="B110" s="31" t="s">
        <v>66</v>
      </c>
      <c r="C110" s="32"/>
      <c r="D110" s="32"/>
      <c r="E110" s="32"/>
      <c r="F110" s="33"/>
      <c r="H110" s="34" t="e">
        <f t="shared" si="96"/>
        <v>#NUM!</v>
      </c>
      <c r="I110" s="35" t="e">
        <f t="shared" si="102"/>
        <v>#NUM!</v>
      </c>
      <c r="J110" s="36" t="e">
        <f t="shared" si="97"/>
        <v>#NUM!</v>
      </c>
      <c r="K110" s="36" t="e">
        <f t="shared" si="103"/>
        <v>#NUM!</v>
      </c>
      <c r="L110" s="36" t="e">
        <f t="shared" si="98"/>
        <v>#NUM!</v>
      </c>
      <c r="M110" s="37">
        <f t="shared" si="99"/>
        <v>0</v>
      </c>
      <c r="N110" s="38" t="e">
        <f t="shared" si="100"/>
        <v>#NUM!</v>
      </c>
      <c r="O110" s="39">
        <f t="shared" si="104"/>
        <v>1.9599639845400536</v>
      </c>
      <c r="P110" s="40" t="e">
        <f t="shared" si="94"/>
        <v>#NUM!</v>
      </c>
      <c r="Q110" s="40" t="e">
        <f t="shared" si="94"/>
        <v>#NUM!</v>
      </c>
      <c r="R110" s="41">
        <f t="shared" si="101"/>
        <v>0</v>
      </c>
      <c r="S110" s="41">
        <f t="shared" si="101"/>
        <v>0</v>
      </c>
      <c r="T110" s="42"/>
      <c r="V110" s="43" t="e">
        <f>(J110-L120)^2</f>
        <v>#NUM!</v>
      </c>
      <c r="W110" s="44" t="e">
        <f t="shared" si="105"/>
        <v>#NUM!</v>
      </c>
      <c r="X110" s="2">
        <v>1</v>
      </c>
      <c r="Y110" s="30"/>
      <c r="Z110" s="30"/>
      <c r="AA110" s="35" t="e">
        <f t="shared" si="106"/>
        <v>#NUM!</v>
      </c>
      <c r="AB110" s="45"/>
      <c r="AC110" s="46" t="e">
        <f>AC120</f>
        <v>#NUM!</v>
      </c>
      <c r="AD110" s="46" t="e">
        <f>AD120</f>
        <v>#NUM!</v>
      </c>
      <c r="AE110" s="44" t="e">
        <f t="shared" si="107"/>
        <v>#NUM!</v>
      </c>
      <c r="AF110" s="47" t="e">
        <f t="shared" si="108"/>
        <v>#NUM!</v>
      </c>
      <c r="AG110" s="48" t="e">
        <f>AF110/AF120</f>
        <v>#NUM!</v>
      </c>
      <c r="AH110" s="49" t="e">
        <f t="shared" si="109"/>
        <v>#NUM!</v>
      </c>
      <c r="AI110" s="49" t="e">
        <f t="shared" si="110"/>
        <v>#NUM!</v>
      </c>
      <c r="AJ110" s="50" t="e">
        <f t="shared" si="111"/>
        <v>#NUM!</v>
      </c>
      <c r="AK110" s="51" t="e">
        <f t="shared" si="112"/>
        <v>#NUM!</v>
      </c>
      <c r="AL110" s="50" t="e">
        <f t="shared" si="113"/>
        <v>#NUM!</v>
      </c>
      <c r="AM110" s="39">
        <f t="shared" si="114"/>
        <v>1.9599639845400536</v>
      </c>
      <c r="AN110" s="40" t="e">
        <f t="shared" si="115"/>
        <v>#NUM!</v>
      </c>
      <c r="AO110" s="40" t="e">
        <f t="shared" si="116"/>
        <v>#NUM!</v>
      </c>
      <c r="AP110" s="52" t="e">
        <f t="shared" si="95"/>
        <v>#NUM!</v>
      </c>
      <c r="AQ110" s="52" t="e">
        <f t="shared" si="95"/>
        <v>#NUM!</v>
      </c>
      <c r="AR110" s="19"/>
      <c r="AT110" s="53"/>
      <c r="AU110" s="53">
        <v>1</v>
      </c>
      <c r="AV110" s="54"/>
      <c r="AW110" s="54"/>
      <c r="AY110" s="30"/>
      <c r="AZ110" s="30"/>
      <c r="BA110" s="2"/>
      <c r="BB110" s="2"/>
      <c r="BC110" s="2"/>
      <c r="BD110" s="2"/>
      <c r="BE110" s="2"/>
      <c r="BF110" s="2"/>
      <c r="BG110" s="2"/>
      <c r="BH110" s="2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1:71" x14ac:dyDescent="0.3">
      <c r="A111" s="5"/>
      <c r="B111" s="31" t="s">
        <v>67</v>
      </c>
      <c r="C111" s="32"/>
      <c r="D111" s="32"/>
      <c r="E111" s="32"/>
      <c r="F111" s="33"/>
      <c r="H111" s="34" t="e">
        <f t="shared" si="96"/>
        <v>#NUM!</v>
      </c>
      <c r="I111" s="35" t="e">
        <f t="shared" si="102"/>
        <v>#NUM!</v>
      </c>
      <c r="J111" s="36" t="e">
        <f t="shared" si="97"/>
        <v>#NUM!</v>
      </c>
      <c r="K111" s="36" t="e">
        <f t="shared" si="103"/>
        <v>#NUM!</v>
      </c>
      <c r="L111" s="36" t="e">
        <f t="shared" si="98"/>
        <v>#NUM!</v>
      </c>
      <c r="M111" s="37">
        <f t="shared" si="99"/>
        <v>0</v>
      </c>
      <c r="N111" s="38" t="e">
        <f t="shared" si="100"/>
        <v>#NUM!</v>
      </c>
      <c r="O111" s="39">
        <f t="shared" si="104"/>
        <v>1.9599639845400536</v>
      </c>
      <c r="P111" s="40" t="e">
        <f t="shared" si="94"/>
        <v>#NUM!</v>
      </c>
      <c r="Q111" s="40" t="e">
        <f t="shared" si="94"/>
        <v>#NUM!</v>
      </c>
      <c r="R111" s="41">
        <f t="shared" si="101"/>
        <v>0</v>
      </c>
      <c r="S111" s="41">
        <f t="shared" si="101"/>
        <v>0</v>
      </c>
      <c r="T111" s="42"/>
      <c r="V111" s="43" t="e">
        <f>(J111-L120)^2</f>
        <v>#NUM!</v>
      </c>
      <c r="W111" s="44" t="e">
        <f t="shared" si="105"/>
        <v>#NUM!</v>
      </c>
      <c r="X111" s="2">
        <v>1</v>
      </c>
      <c r="Y111" s="30"/>
      <c r="Z111" s="30"/>
      <c r="AA111" s="35" t="e">
        <f t="shared" si="106"/>
        <v>#NUM!</v>
      </c>
      <c r="AB111" s="45"/>
      <c r="AC111" s="46" t="e">
        <f>AC120</f>
        <v>#NUM!</v>
      </c>
      <c r="AD111" s="46" t="e">
        <f>AD120</f>
        <v>#NUM!</v>
      </c>
      <c r="AE111" s="44" t="e">
        <f t="shared" si="107"/>
        <v>#NUM!</v>
      </c>
      <c r="AF111" s="47" t="e">
        <f t="shared" si="108"/>
        <v>#NUM!</v>
      </c>
      <c r="AG111" s="48" t="e">
        <f>AF111/AF120</f>
        <v>#NUM!</v>
      </c>
      <c r="AH111" s="49" t="e">
        <f t="shared" si="109"/>
        <v>#NUM!</v>
      </c>
      <c r="AI111" s="49" t="e">
        <f t="shared" si="110"/>
        <v>#NUM!</v>
      </c>
      <c r="AJ111" s="50" t="e">
        <f t="shared" si="111"/>
        <v>#NUM!</v>
      </c>
      <c r="AK111" s="51" t="e">
        <f t="shared" si="112"/>
        <v>#NUM!</v>
      </c>
      <c r="AL111" s="50" t="e">
        <f t="shared" si="113"/>
        <v>#NUM!</v>
      </c>
      <c r="AM111" s="39">
        <f t="shared" si="114"/>
        <v>1.9599639845400536</v>
      </c>
      <c r="AN111" s="40" t="e">
        <f t="shared" si="115"/>
        <v>#NUM!</v>
      </c>
      <c r="AO111" s="40" t="e">
        <f t="shared" si="116"/>
        <v>#NUM!</v>
      </c>
      <c r="AP111" s="52" t="e">
        <f t="shared" si="95"/>
        <v>#NUM!</v>
      </c>
      <c r="AQ111" s="52" t="e">
        <f t="shared" si="95"/>
        <v>#NUM!</v>
      </c>
      <c r="AR111" s="19"/>
      <c r="AT111" s="53"/>
      <c r="AU111" s="53">
        <v>1</v>
      </c>
      <c r="AV111" s="54"/>
      <c r="AW111" s="54"/>
      <c r="AY111" s="30"/>
      <c r="AZ111" s="30"/>
      <c r="BA111" s="2"/>
      <c r="BB111" s="2"/>
      <c r="BC111" s="2"/>
      <c r="BD111" s="2"/>
      <c r="BE111" s="2"/>
      <c r="BF111" s="2"/>
      <c r="BG111" s="2"/>
      <c r="BH111" s="2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1:71" x14ac:dyDescent="0.3">
      <c r="A112" s="5"/>
      <c r="B112" s="31" t="s">
        <v>68</v>
      </c>
      <c r="C112" s="32"/>
      <c r="D112" s="32"/>
      <c r="E112" s="32"/>
      <c r="F112" s="33"/>
      <c r="H112" s="34" t="e">
        <f t="shared" si="96"/>
        <v>#NUM!</v>
      </c>
      <c r="I112" s="35" t="e">
        <f t="shared" si="102"/>
        <v>#NUM!</v>
      </c>
      <c r="J112" s="36" t="e">
        <f t="shared" si="97"/>
        <v>#NUM!</v>
      </c>
      <c r="K112" s="36" t="e">
        <f t="shared" si="103"/>
        <v>#NUM!</v>
      </c>
      <c r="L112" s="36" t="e">
        <f t="shared" si="98"/>
        <v>#NUM!</v>
      </c>
      <c r="M112" s="37">
        <f t="shared" si="99"/>
        <v>0</v>
      </c>
      <c r="N112" s="38" t="e">
        <f t="shared" si="100"/>
        <v>#NUM!</v>
      </c>
      <c r="O112" s="39">
        <f t="shared" si="104"/>
        <v>1.9599639845400536</v>
      </c>
      <c r="P112" s="40" t="e">
        <f t="shared" si="94"/>
        <v>#NUM!</v>
      </c>
      <c r="Q112" s="40" t="e">
        <f t="shared" si="94"/>
        <v>#NUM!</v>
      </c>
      <c r="R112" s="41">
        <f t="shared" si="101"/>
        <v>0</v>
      </c>
      <c r="S112" s="41">
        <f t="shared" si="101"/>
        <v>0</v>
      </c>
      <c r="T112" s="42"/>
      <c r="V112" s="43" t="e">
        <f>(J112-L120)^2</f>
        <v>#NUM!</v>
      </c>
      <c r="W112" s="44" t="e">
        <f t="shared" si="105"/>
        <v>#NUM!</v>
      </c>
      <c r="X112" s="2">
        <v>1</v>
      </c>
      <c r="Y112" s="30"/>
      <c r="Z112" s="30"/>
      <c r="AA112" s="35" t="e">
        <f t="shared" si="106"/>
        <v>#NUM!</v>
      </c>
      <c r="AB112" s="45"/>
      <c r="AC112" s="46" t="e">
        <f>AC120</f>
        <v>#NUM!</v>
      </c>
      <c r="AD112" s="46" t="e">
        <f>AD120</f>
        <v>#NUM!</v>
      </c>
      <c r="AE112" s="44" t="e">
        <f t="shared" si="107"/>
        <v>#NUM!</v>
      </c>
      <c r="AF112" s="47" t="e">
        <f t="shared" si="108"/>
        <v>#NUM!</v>
      </c>
      <c r="AG112" s="48" t="e">
        <f>AF112/AF120</f>
        <v>#NUM!</v>
      </c>
      <c r="AH112" s="49" t="e">
        <f t="shared" si="109"/>
        <v>#NUM!</v>
      </c>
      <c r="AI112" s="49" t="e">
        <f t="shared" si="110"/>
        <v>#NUM!</v>
      </c>
      <c r="AJ112" s="50" t="e">
        <f t="shared" si="111"/>
        <v>#NUM!</v>
      </c>
      <c r="AK112" s="51" t="e">
        <f t="shared" si="112"/>
        <v>#NUM!</v>
      </c>
      <c r="AL112" s="50" t="e">
        <f t="shared" si="113"/>
        <v>#NUM!</v>
      </c>
      <c r="AM112" s="39">
        <f t="shared" si="114"/>
        <v>1.9599639845400536</v>
      </c>
      <c r="AN112" s="40" t="e">
        <f t="shared" si="115"/>
        <v>#NUM!</v>
      </c>
      <c r="AO112" s="40" t="e">
        <f t="shared" si="116"/>
        <v>#NUM!</v>
      </c>
      <c r="AP112" s="52" t="e">
        <f t="shared" si="95"/>
        <v>#NUM!</v>
      </c>
      <c r="AQ112" s="52" t="e">
        <f t="shared" si="95"/>
        <v>#NUM!</v>
      </c>
      <c r="AR112" s="19"/>
      <c r="AT112" s="53"/>
      <c r="AU112" s="53">
        <v>1</v>
      </c>
      <c r="AV112" s="54"/>
      <c r="AW112" s="54"/>
      <c r="AY112" s="30"/>
      <c r="AZ112" s="30"/>
      <c r="BA112" s="2"/>
      <c r="BB112" s="2"/>
      <c r="BC112" s="2"/>
      <c r="BD112" s="2"/>
      <c r="BE112" s="2"/>
      <c r="BF112" s="2"/>
      <c r="BG112" s="2"/>
      <c r="BH112" s="2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1:71" x14ac:dyDescent="0.3">
      <c r="A113" s="5"/>
      <c r="B113" s="31" t="s">
        <v>69</v>
      </c>
      <c r="C113" s="32"/>
      <c r="D113" s="32"/>
      <c r="E113" s="32"/>
      <c r="F113" s="33"/>
      <c r="H113" s="34" t="e">
        <f t="shared" si="96"/>
        <v>#NUM!</v>
      </c>
      <c r="I113" s="35" t="e">
        <f t="shared" si="102"/>
        <v>#NUM!</v>
      </c>
      <c r="J113" s="36" t="e">
        <f t="shared" si="97"/>
        <v>#NUM!</v>
      </c>
      <c r="K113" s="36" t="e">
        <f t="shared" si="103"/>
        <v>#NUM!</v>
      </c>
      <c r="L113" s="36" t="e">
        <f t="shared" si="98"/>
        <v>#NUM!</v>
      </c>
      <c r="M113" s="37">
        <f t="shared" si="99"/>
        <v>0</v>
      </c>
      <c r="N113" s="38" t="e">
        <f t="shared" si="100"/>
        <v>#NUM!</v>
      </c>
      <c r="O113" s="39">
        <f t="shared" si="104"/>
        <v>1.9599639845400536</v>
      </c>
      <c r="P113" s="40" t="e">
        <f t="shared" si="94"/>
        <v>#NUM!</v>
      </c>
      <c r="Q113" s="40" t="e">
        <f t="shared" si="94"/>
        <v>#NUM!</v>
      </c>
      <c r="R113" s="41">
        <f t="shared" si="101"/>
        <v>0</v>
      </c>
      <c r="S113" s="41">
        <f t="shared" si="101"/>
        <v>0</v>
      </c>
      <c r="T113" s="42"/>
      <c r="V113" s="43" t="e">
        <f>(J113-L120)^2</f>
        <v>#NUM!</v>
      </c>
      <c r="W113" s="44" t="e">
        <f t="shared" si="105"/>
        <v>#NUM!</v>
      </c>
      <c r="X113" s="2">
        <v>1</v>
      </c>
      <c r="Y113" s="30"/>
      <c r="Z113" s="30"/>
      <c r="AA113" s="35" t="e">
        <f t="shared" si="106"/>
        <v>#NUM!</v>
      </c>
      <c r="AB113" s="45"/>
      <c r="AC113" s="46" t="e">
        <f>AC120</f>
        <v>#NUM!</v>
      </c>
      <c r="AD113" s="46" t="e">
        <f>AD120</f>
        <v>#NUM!</v>
      </c>
      <c r="AE113" s="44" t="e">
        <f t="shared" si="107"/>
        <v>#NUM!</v>
      </c>
      <c r="AF113" s="47" t="e">
        <f t="shared" si="108"/>
        <v>#NUM!</v>
      </c>
      <c r="AG113" s="48" t="e">
        <f>AF113/AF120</f>
        <v>#NUM!</v>
      </c>
      <c r="AH113" s="49" t="e">
        <f t="shared" si="109"/>
        <v>#NUM!</v>
      </c>
      <c r="AI113" s="49" t="e">
        <f t="shared" si="110"/>
        <v>#NUM!</v>
      </c>
      <c r="AJ113" s="50" t="e">
        <f t="shared" si="111"/>
        <v>#NUM!</v>
      </c>
      <c r="AK113" s="51" t="e">
        <f t="shared" si="112"/>
        <v>#NUM!</v>
      </c>
      <c r="AL113" s="50" t="e">
        <f t="shared" si="113"/>
        <v>#NUM!</v>
      </c>
      <c r="AM113" s="39">
        <f t="shared" si="114"/>
        <v>1.9599639845400536</v>
      </c>
      <c r="AN113" s="40" t="e">
        <f t="shared" si="115"/>
        <v>#NUM!</v>
      </c>
      <c r="AO113" s="40" t="e">
        <f t="shared" si="116"/>
        <v>#NUM!</v>
      </c>
      <c r="AP113" s="52" t="e">
        <f t="shared" si="95"/>
        <v>#NUM!</v>
      </c>
      <c r="AQ113" s="52" t="e">
        <f t="shared" si="95"/>
        <v>#NUM!</v>
      </c>
      <c r="AR113" s="19"/>
      <c r="AT113" s="53"/>
      <c r="AU113" s="53">
        <v>1</v>
      </c>
      <c r="AV113" s="54"/>
      <c r="AW113" s="54"/>
      <c r="AY113" s="30"/>
      <c r="AZ113" s="30"/>
      <c r="BA113" s="2"/>
      <c r="BB113" s="2"/>
      <c r="BC113" s="2"/>
      <c r="BD113" s="2"/>
      <c r="BE113" s="2"/>
      <c r="BF113" s="2"/>
      <c r="BG113" s="2"/>
      <c r="BH113" s="2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1:71" x14ac:dyDescent="0.3">
      <c r="A114" s="5"/>
      <c r="B114" s="31" t="s">
        <v>70</v>
      </c>
      <c r="C114" s="32"/>
      <c r="D114" s="32"/>
      <c r="E114" s="32"/>
      <c r="F114" s="33"/>
      <c r="H114" s="34" t="e">
        <f t="shared" si="96"/>
        <v>#NUM!</v>
      </c>
      <c r="I114" s="35" t="e">
        <f t="shared" si="102"/>
        <v>#NUM!</v>
      </c>
      <c r="J114" s="36" t="e">
        <f t="shared" si="97"/>
        <v>#NUM!</v>
      </c>
      <c r="K114" s="36" t="e">
        <f t="shared" si="103"/>
        <v>#NUM!</v>
      </c>
      <c r="L114" s="36" t="e">
        <f t="shared" si="98"/>
        <v>#NUM!</v>
      </c>
      <c r="M114" s="37">
        <f t="shared" si="99"/>
        <v>0</v>
      </c>
      <c r="N114" s="38" t="e">
        <f t="shared" si="100"/>
        <v>#NUM!</v>
      </c>
      <c r="O114" s="39">
        <f t="shared" si="104"/>
        <v>1.9599639845400536</v>
      </c>
      <c r="P114" s="40" t="e">
        <f t="shared" si="94"/>
        <v>#NUM!</v>
      </c>
      <c r="Q114" s="40" t="e">
        <f t="shared" si="94"/>
        <v>#NUM!</v>
      </c>
      <c r="R114" s="41">
        <f t="shared" si="101"/>
        <v>0</v>
      </c>
      <c r="S114" s="41">
        <f t="shared" si="101"/>
        <v>0</v>
      </c>
      <c r="T114" s="42"/>
      <c r="V114" s="43" t="e">
        <f>(J114-L120)^2</f>
        <v>#NUM!</v>
      </c>
      <c r="W114" s="44" t="e">
        <f t="shared" si="105"/>
        <v>#NUM!</v>
      </c>
      <c r="X114" s="2">
        <v>1</v>
      </c>
      <c r="Y114" s="30"/>
      <c r="Z114" s="30"/>
      <c r="AA114" s="35" t="e">
        <f t="shared" si="106"/>
        <v>#NUM!</v>
      </c>
      <c r="AB114" s="45"/>
      <c r="AC114" s="46" t="e">
        <f>AC120</f>
        <v>#NUM!</v>
      </c>
      <c r="AD114" s="46" t="e">
        <f>AD120</f>
        <v>#NUM!</v>
      </c>
      <c r="AE114" s="44" t="e">
        <f t="shared" si="107"/>
        <v>#NUM!</v>
      </c>
      <c r="AF114" s="47" t="e">
        <f t="shared" si="108"/>
        <v>#NUM!</v>
      </c>
      <c r="AG114" s="48" t="e">
        <f>AF114/AF120</f>
        <v>#NUM!</v>
      </c>
      <c r="AH114" s="49" t="e">
        <f t="shared" si="109"/>
        <v>#NUM!</v>
      </c>
      <c r="AI114" s="49" t="e">
        <f t="shared" si="110"/>
        <v>#NUM!</v>
      </c>
      <c r="AJ114" s="50" t="e">
        <f t="shared" si="111"/>
        <v>#NUM!</v>
      </c>
      <c r="AK114" s="51" t="e">
        <f t="shared" si="112"/>
        <v>#NUM!</v>
      </c>
      <c r="AL114" s="50" t="e">
        <f t="shared" si="113"/>
        <v>#NUM!</v>
      </c>
      <c r="AM114" s="39">
        <f t="shared" si="114"/>
        <v>1.9599639845400536</v>
      </c>
      <c r="AN114" s="40" t="e">
        <f t="shared" si="115"/>
        <v>#NUM!</v>
      </c>
      <c r="AO114" s="40" t="e">
        <f t="shared" si="116"/>
        <v>#NUM!</v>
      </c>
      <c r="AP114" s="52" t="e">
        <f t="shared" si="95"/>
        <v>#NUM!</v>
      </c>
      <c r="AQ114" s="52" t="e">
        <f t="shared" si="95"/>
        <v>#NUM!</v>
      </c>
      <c r="AR114" s="19"/>
      <c r="AT114" s="53"/>
      <c r="AU114" s="53">
        <v>1</v>
      </c>
      <c r="AV114" s="54"/>
      <c r="AW114" s="54"/>
      <c r="AY114" s="30"/>
      <c r="AZ114" s="30"/>
      <c r="BA114" s="2"/>
      <c r="BB114" s="2"/>
      <c r="BC114" s="2"/>
      <c r="BD114" s="2"/>
      <c r="BE114" s="2"/>
      <c r="BF114" s="2"/>
      <c r="BG114" s="2"/>
      <c r="BH114" s="2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1:71" x14ac:dyDescent="0.3">
      <c r="A115" s="5"/>
      <c r="B115" s="31" t="s">
        <v>71</v>
      </c>
      <c r="C115" s="32"/>
      <c r="D115" s="32"/>
      <c r="E115" s="32"/>
      <c r="F115" s="33"/>
      <c r="H115" s="34" t="e">
        <f t="shared" si="96"/>
        <v>#NUM!</v>
      </c>
      <c r="I115" s="35" t="e">
        <f t="shared" si="102"/>
        <v>#NUM!</v>
      </c>
      <c r="J115" s="36" t="e">
        <f t="shared" si="97"/>
        <v>#NUM!</v>
      </c>
      <c r="K115" s="36" t="e">
        <f t="shared" si="103"/>
        <v>#NUM!</v>
      </c>
      <c r="L115" s="36" t="e">
        <f t="shared" si="98"/>
        <v>#NUM!</v>
      </c>
      <c r="M115" s="37">
        <f t="shared" si="99"/>
        <v>0</v>
      </c>
      <c r="N115" s="38" t="e">
        <f t="shared" si="100"/>
        <v>#NUM!</v>
      </c>
      <c r="O115" s="39">
        <f t="shared" si="104"/>
        <v>1.9599639845400536</v>
      </c>
      <c r="P115" s="40" t="e">
        <f t="shared" si="94"/>
        <v>#NUM!</v>
      </c>
      <c r="Q115" s="40" t="e">
        <f t="shared" si="94"/>
        <v>#NUM!</v>
      </c>
      <c r="R115" s="41">
        <f t="shared" si="101"/>
        <v>0</v>
      </c>
      <c r="S115" s="41">
        <f t="shared" si="101"/>
        <v>0</v>
      </c>
      <c r="T115" s="42"/>
      <c r="V115" s="43" t="e">
        <f>(J115-L120)^2</f>
        <v>#NUM!</v>
      </c>
      <c r="W115" s="44" t="e">
        <f t="shared" si="105"/>
        <v>#NUM!</v>
      </c>
      <c r="X115" s="2">
        <v>1</v>
      </c>
      <c r="Y115" s="30"/>
      <c r="Z115" s="30"/>
      <c r="AA115" s="35" t="e">
        <f t="shared" si="106"/>
        <v>#NUM!</v>
      </c>
      <c r="AB115" s="45"/>
      <c r="AC115" s="46" t="e">
        <f>AC120</f>
        <v>#NUM!</v>
      </c>
      <c r="AD115" s="46" t="e">
        <f>AD120</f>
        <v>#NUM!</v>
      </c>
      <c r="AE115" s="44" t="e">
        <f t="shared" si="107"/>
        <v>#NUM!</v>
      </c>
      <c r="AF115" s="47" t="e">
        <f t="shared" si="108"/>
        <v>#NUM!</v>
      </c>
      <c r="AG115" s="48" t="e">
        <f>AF115/AF120</f>
        <v>#NUM!</v>
      </c>
      <c r="AH115" s="49" t="e">
        <f t="shared" si="109"/>
        <v>#NUM!</v>
      </c>
      <c r="AI115" s="49" t="e">
        <f t="shared" si="110"/>
        <v>#NUM!</v>
      </c>
      <c r="AJ115" s="50" t="e">
        <f t="shared" si="111"/>
        <v>#NUM!</v>
      </c>
      <c r="AK115" s="51" t="e">
        <f t="shared" si="112"/>
        <v>#NUM!</v>
      </c>
      <c r="AL115" s="50" t="e">
        <f t="shared" si="113"/>
        <v>#NUM!</v>
      </c>
      <c r="AM115" s="39">
        <f t="shared" si="114"/>
        <v>1.9599639845400536</v>
      </c>
      <c r="AN115" s="40" t="e">
        <f t="shared" si="115"/>
        <v>#NUM!</v>
      </c>
      <c r="AO115" s="40" t="e">
        <f t="shared" si="116"/>
        <v>#NUM!</v>
      </c>
      <c r="AP115" s="52" t="e">
        <f t="shared" si="95"/>
        <v>#NUM!</v>
      </c>
      <c r="AQ115" s="52" t="e">
        <f t="shared" si="95"/>
        <v>#NUM!</v>
      </c>
      <c r="AR115" s="19"/>
      <c r="AT115" s="53"/>
      <c r="AU115" s="53">
        <v>1</v>
      </c>
      <c r="AV115" s="54"/>
      <c r="AW115" s="54"/>
      <c r="AY115" s="30"/>
      <c r="AZ115" s="30"/>
      <c r="BA115" s="2"/>
      <c r="BB115" s="2"/>
      <c r="BC115" s="2"/>
      <c r="BD115" s="2"/>
      <c r="BE115" s="2"/>
      <c r="BF115" s="2"/>
      <c r="BG115" s="2"/>
      <c r="BH115" s="2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1:71" x14ac:dyDescent="0.3">
      <c r="A116" s="5"/>
      <c r="B116" s="31" t="s">
        <v>72</v>
      </c>
      <c r="C116" s="32"/>
      <c r="D116" s="32"/>
      <c r="E116" s="32"/>
      <c r="F116" s="33"/>
      <c r="H116" s="34" t="e">
        <f t="shared" si="96"/>
        <v>#NUM!</v>
      </c>
      <c r="I116" s="35" t="e">
        <f t="shared" si="102"/>
        <v>#NUM!</v>
      </c>
      <c r="J116" s="36" t="e">
        <f t="shared" si="97"/>
        <v>#NUM!</v>
      </c>
      <c r="K116" s="36" t="e">
        <f t="shared" si="103"/>
        <v>#NUM!</v>
      </c>
      <c r="L116" s="36" t="e">
        <f t="shared" si="98"/>
        <v>#NUM!</v>
      </c>
      <c r="M116" s="37">
        <f t="shared" si="99"/>
        <v>0</v>
      </c>
      <c r="N116" s="38" t="e">
        <f t="shared" si="100"/>
        <v>#NUM!</v>
      </c>
      <c r="O116" s="39">
        <f t="shared" si="104"/>
        <v>1.9599639845400536</v>
      </c>
      <c r="P116" s="40" t="e">
        <f t="shared" si="94"/>
        <v>#NUM!</v>
      </c>
      <c r="Q116" s="40" t="e">
        <f t="shared" si="94"/>
        <v>#NUM!</v>
      </c>
      <c r="R116" s="41">
        <f t="shared" si="101"/>
        <v>0</v>
      </c>
      <c r="S116" s="41">
        <f t="shared" si="101"/>
        <v>0</v>
      </c>
      <c r="T116" s="42"/>
      <c r="V116" s="43" t="e">
        <f>(J116-L120)^2</f>
        <v>#NUM!</v>
      </c>
      <c r="W116" s="44" t="e">
        <f t="shared" si="105"/>
        <v>#NUM!</v>
      </c>
      <c r="X116" s="2">
        <v>1</v>
      </c>
      <c r="Y116" s="30"/>
      <c r="Z116" s="30"/>
      <c r="AA116" s="35" t="e">
        <f t="shared" si="106"/>
        <v>#NUM!</v>
      </c>
      <c r="AB116" s="45"/>
      <c r="AC116" s="46" t="e">
        <f>AC120</f>
        <v>#NUM!</v>
      </c>
      <c r="AD116" s="46" t="e">
        <f>AD120</f>
        <v>#NUM!</v>
      </c>
      <c r="AE116" s="44" t="e">
        <f t="shared" si="107"/>
        <v>#NUM!</v>
      </c>
      <c r="AF116" s="47" t="e">
        <f t="shared" si="108"/>
        <v>#NUM!</v>
      </c>
      <c r="AG116" s="48" t="e">
        <f>AF116/AF120</f>
        <v>#NUM!</v>
      </c>
      <c r="AH116" s="49" t="e">
        <f t="shared" si="109"/>
        <v>#NUM!</v>
      </c>
      <c r="AI116" s="49" t="e">
        <f t="shared" si="110"/>
        <v>#NUM!</v>
      </c>
      <c r="AJ116" s="50" t="e">
        <f t="shared" si="111"/>
        <v>#NUM!</v>
      </c>
      <c r="AK116" s="51" t="e">
        <f t="shared" si="112"/>
        <v>#NUM!</v>
      </c>
      <c r="AL116" s="50" t="e">
        <f t="shared" si="113"/>
        <v>#NUM!</v>
      </c>
      <c r="AM116" s="39">
        <f t="shared" si="114"/>
        <v>1.9599639845400536</v>
      </c>
      <c r="AN116" s="40" t="e">
        <f t="shared" si="115"/>
        <v>#NUM!</v>
      </c>
      <c r="AO116" s="40" t="e">
        <f t="shared" si="116"/>
        <v>#NUM!</v>
      </c>
      <c r="AP116" s="52" t="e">
        <f t="shared" si="95"/>
        <v>#NUM!</v>
      </c>
      <c r="AQ116" s="52" t="e">
        <f t="shared" si="95"/>
        <v>#NUM!</v>
      </c>
      <c r="AR116" s="19"/>
      <c r="AT116" s="53"/>
      <c r="AU116" s="53">
        <v>1</v>
      </c>
      <c r="AV116" s="54"/>
      <c r="AW116" s="54"/>
      <c r="AY116" s="30"/>
      <c r="AZ116" s="30"/>
      <c r="BA116" s="2"/>
      <c r="BB116" s="2"/>
      <c r="BC116" s="2"/>
      <c r="BD116" s="2"/>
      <c r="BE116" s="2"/>
      <c r="BF116" s="2"/>
      <c r="BG116" s="2"/>
      <c r="BH116" s="2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1:71" x14ac:dyDescent="0.3">
      <c r="A117" s="5"/>
      <c r="B117" s="31" t="s">
        <v>73</v>
      </c>
      <c r="C117" s="32"/>
      <c r="D117" s="32"/>
      <c r="E117" s="32"/>
      <c r="F117" s="33"/>
      <c r="H117" s="34" t="e">
        <f t="shared" si="96"/>
        <v>#NUM!</v>
      </c>
      <c r="I117" s="35" t="e">
        <f t="shared" si="102"/>
        <v>#NUM!</v>
      </c>
      <c r="J117" s="36" t="e">
        <f t="shared" si="97"/>
        <v>#NUM!</v>
      </c>
      <c r="K117" s="36" t="e">
        <f t="shared" si="103"/>
        <v>#NUM!</v>
      </c>
      <c r="L117" s="36" t="e">
        <f t="shared" si="98"/>
        <v>#NUM!</v>
      </c>
      <c r="M117" s="37">
        <f t="shared" si="99"/>
        <v>0</v>
      </c>
      <c r="N117" s="38" t="e">
        <f t="shared" si="100"/>
        <v>#NUM!</v>
      </c>
      <c r="O117" s="39">
        <f t="shared" si="104"/>
        <v>1.9599639845400536</v>
      </c>
      <c r="P117" s="40" t="e">
        <f t="shared" si="94"/>
        <v>#NUM!</v>
      </c>
      <c r="Q117" s="40" t="e">
        <f t="shared" si="94"/>
        <v>#NUM!</v>
      </c>
      <c r="R117" s="41">
        <f t="shared" si="101"/>
        <v>0</v>
      </c>
      <c r="S117" s="41">
        <f t="shared" si="101"/>
        <v>0</v>
      </c>
      <c r="T117" s="42"/>
      <c r="V117" s="43" t="e">
        <f>(J117-L120)^2</f>
        <v>#NUM!</v>
      </c>
      <c r="W117" s="44" t="e">
        <f t="shared" si="105"/>
        <v>#NUM!</v>
      </c>
      <c r="X117" s="2">
        <v>1</v>
      </c>
      <c r="Y117" s="30"/>
      <c r="Z117" s="30"/>
      <c r="AA117" s="35" t="e">
        <f t="shared" si="106"/>
        <v>#NUM!</v>
      </c>
      <c r="AB117" s="45"/>
      <c r="AC117" s="46" t="e">
        <f>AC120</f>
        <v>#NUM!</v>
      </c>
      <c r="AD117" s="46" t="e">
        <f>AD120</f>
        <v>#NUM!</v>
      </c>
      <c r="AE117" s="44" t="e">
        <f t="shared" si="107"/>
        <v>#NUM!</v>
      </c>
      <c r="AF117" s="47" t="e">
        <f t="shared" si="108"/>
        <v>#NUM!</v>
      </c>
      <c r="AG117" s="48" t="e">
        <f>AF117/AF120</f>
        <v>#NUM!</v>
      </c>
      <c r="AH117" s="49" t="e">
        <f t="shared" si="109"/>
        <v>#NUM!</v>
      </c>
      <c r="AI117" s="49" t="e">
        <f t="shared" si="110"/>
        <v>#NUM!</v>
      </c>
      <c r="AJ117" s="50" t="e">
        <f t="shared" si="111"/>
        <v>#NUM!</v>
      </c>
      <c r="AK117" s="51" t="e">
        <f t="shared" si="112"/>
        <v>#NUM!</v>
      </c>
      <c r="AL117" s="50" t="e">
        <f t="shared" si="113"/>
        <v>#NUM!</v>
      </c>
      <c r="AM117" s="39">
        <f t="shared" si="114"/>
        <v>1.9599639845400536</v>
      </c>
      <c r="AN117" s="40" t="e">
        <f t="shared" si="115"/>
        <v>#NUM!</v>
      </c>
      <c r="AO117" s="40" t="e">
        <f t="shared" si="116"/>
        <v>#NUM!</v>
      </c>
      <c r="AP117" s="52" t="e">
        <f t="shared" si="95"/>
        <v>#NUM!</v>
      </c>
      <c r="AQ117" s="52" t="e">
        <f t="shared" si="95"/>
        <v>#NUM!</v>
      </c>
      <c r="AR117" s="19"/>
      <c r="AT117" s="53"/>
      <c r="AU117" s="53">
        <v>1</v>
      </c>
      <c r="AV117" s="54"/>
      <c r="AW117" s="54"/>
      <c r="AY117" s="30"/>
      <c r="AZ117" s="30"/>
      <c r="BA117" s="2"/>
      <c r="BB117" s="2"/>
      <c r="BC117" s="2"/>
      <c r="BD117" s="2"/>
      <c r="BE117" s="2"/>
      <c r="BF117" s="2"/>
      <c r="BG117" s="2"/>
      <c r="BH117" s="2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1:71" x14ac:dyDescent="0.3">
      <c r="A118" s="5"/>
      <c r="B118" s="31" t="s">
        <v>74</v>
      </c>
      <c r="C118" s="32"/>
      <c r="D118" s="32"/>
      <c r="E118" s="32"/>
      <c r="F118" s="33"/>
      <c r="H118" s="34" t="e">
        <f t="shared" si="96"/>
        <v>#NUM!</v>
      </c>
      <c r="I118" s="35" t="e">
        <f t="shared" si="102"/>
        <v>#NUM!</v>
      </c>
      <c r="J118" s="36" t="e">
        <f t="shared" si="97"/>
        <v>#NUM!</v>
      </c>
      <c r="K118" s="36" t="e">
        <f t="shared" si="103"/>
        <v>#NUM!</v>
      </c>
      <c r="L118" s="36" t="e">
        <f t="shared" si="98"/>
        <v>#NUM!</v>
      </c>
      <c r="M118" s="37">
        <f t="shared" si="99"/>
        <v>0</v>
      </c>
      <c r="N118" s="38" t="e">
        <f t="shared" si="100"/>
        <v>#NUM!</v>
      </c>
      <c r="O118" s="39">
        <f t="shared" si="104"/>
        <v>1.9599639845400536</v>
      </c>
      <c r="P118" s="40" t="e">
        <f t="shared" si="94"/>
        <v>#NUM!</v>
      </c>
      <c r="Q118" s="40" t="e">
        <f t="shared" si="94"/>
        <v>#NUM!</v>
      </c>
      <c r="R118" s="41">
        <f t="shared" si="101"/>
        <v>0</v>
      </c>
      <c r="S118" s="41">
        <f t="shared" si="101"/>
        <v>0</v>
      </c>
      <c r="T118" s="42"/>
      <c r="V118" s="43" t="e">
        <f>(J118-L120)^2</f>
        <v>#NUM!</v>
      </c>
      <c r="W118" s="44" t="e">
        <f t="shared" si="105"/>
        <v>#NUM!</v>
      </c>
      <c r="X118" s="2">
        <v>1</v>
      </c>
      <c r="Y118" s="30"/>
      <c r="Z118" s="30"/>
      <c r="AA118" s="35" t="e">
        <f t="shared" si="106"/>
        <v>#NUM!</v>
      </c>
      <c r="AB118" s="45"/>
      <c r="AC118" s="46" t="e">
        <f>AC120</f>
        <v>#NUM!</v>
      </c>
      <c r="AD118" s="46" t="e">
        <f>AD120</f>
        <v>#NUM!</v>
      </c>
      <c r="AE118" s="44" t="e">
        <f t="shared" si="107"/>
        <v>#NUM!</v>
      </c>
      <c r="AF118" s="47" t="e">
        <f t="shared" si="108"/>
        <v>#NUM!</v>
      </c>
      <c r="AG118" s="48" t="e">
        <f>AF118/AF120</f>
        <v>#NUM!</v>
      </c>
      <c r="AH118" s="49" t="e">
        <f t="shared" si="109"/>
        <v>#NUM!</v>
      </c>
      <c r="AI118" s="49" t="e">
        <f t="shared" si="110"/>
        <v>#NUM!</v>
      </c>
      <c r="AJ118" s="50" t="e">
        <f t="shared" si="111"/>
        <v>#NUM!</v>
      </c>
      <c r="AK118" s="51" t="e">
        <f t="shared" si="112"/>
        <v>#NUM!</v>
      </c>
      <c r="AL118" s="50" t="e">
        <f t="shared" si="113"/>
        <v>#NUM!</v>
      </c>
      <c r="AM118" s="39">
        <f t="shared" si="114"/>
        <v>1.9599639845400536</v>
      </c>
      <c r="AN118" s="40" t="e">
        <f t="shared" si="115"/>
        <v>#NUM!</v>
      </c>
      <c r="AO118" s="40" t="e">
        <f t="shared" si="116"/>
        <v>#NUM!</v>
      </c>
      <c r="AP118" s="52" t="e">
        <f t="shared" si="95"/>
        <v>#NUM!</v>
      </c>
      <c r="AQ118" s="52" t="e">
        <f t="shared" si="95"/>
        <v>#NUM!</v>
      </c>
      <c r="AR118" s="19"/>
      <c r="AT118" s="53"/>
      <c r="AU118" s="53">
        <v>1</v>
      </c>
      <c r="AV118" s="54"/>
      <c r="AW118" s="54"/>
      <c r="AY118" s="30"/>
      <c r="AZ118" s="30"/>
      <c r="BA118" s="2"/>
      <c r="BB118" s="2"/>
      <c r="BC118" s="2"/>
      <c r="BD118" s="2"/>
      <c r="BE118" s="2"/>
      <c r="BF118" s="2"/>
      <c r="BG118" s="2"/>
      <c r="BH118" s="2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1:71" x14ac:dyDescent="0.3">
      <c r="A119" s="5"/>
      <c r="B119" s="31" t="s">
        <v>75</v>
      </c>
      <c r="C119" s="32"/>
      <c r="D119" s="32"/>
      <c r="E119" s="32"/>
      <c r="F119" s="33"/>
      <c r="H119" s="34" t="e">
        <f t="shared" si="96"/>
        <v>#NUM!</v>
      </c>
      <c r="I119" s="35" t="e">
        <f t="shared" si="102"/>
        <v>#NUM!</v>
      </c>
      <c r="J119" s="36" t="e">
        <f t="shared" si="97"/>
        <v>#NUM!</v>
      </c>
      <c r="K119" s="36" t="e">
        <f t="shared" si="103"/>
        <v>#NUM!</v>
      </c>
      <c r="L119" s="36" t="e">
        <f t="shared" si="98"/>
        <v>#NUM!</v>
      </c>
      <c r="M119" s="37">
        <f t="shared" si="99"/>
        <v>0</v>
      </c>
      <c r="N119" s="38" t="e">
        <f t="shared" si="100"/>
        <v>#NUM!</v>
      </c>
      <c r="O119" s="39">
        <f t="shared" si="104"/>
        <v>1.9599639845400536</v>
      </c>
      <c r="P119" s="40" t="e">
        <f t="shared" si="94"/>
        <v>#NUM!</v>
      </c>
      <c r="Q119" s="40" t="e">
        <f t="shared" si="94"/>
        <v>#NUM!</v>
      </c>
      <c r="R119" s="41">
        <f t="shared" si="101"/>
        <v>0</v>
      </c>
      <c r="S119" s="41">
        <f t="shared" si="101"/>
        <v>0</v>
      </c>
      <c r="T119" s="42"/>
      <c r="V119" s="43" t="e">
        <f>(J119-L120)^2</f>
        <v>#NUM!</v>
      </c>
      <c r="W119" s="44" t="e">
        <f t="shared" si="105"/>
        <v>#NUM!</v>
      </c>
      <c r="X119" s="2">
        <v>1</v>
      </c>
      <c r="Y119" s="30"/>
      <c r="Z119" s="30"/>
      <c r="AA119" s="35" t="e">
        <f t="shared" si="106"/>
        <v>#NUM!</v>
      </c>
      <c r="AB119" s="45"/>
      <c r="AC119" s="46" t="e">
        <f>AC120</f>
        <v>#NUM!</v>
      </c>
      <c r="AD119" s="46" t="e">
        <f>AD120</f>
        <v>#NUM!</v>
      </c>
      <c r="AE119" s="44" t="e">
        <f t="shared" si="107"/>
        <v>#NUM!</v>
      </c>
      <c r="AF119" s="47" t="e">
        <f t="shared" si="108"/>
        <v>#NUM!</v>
      </c>
      <c r="AG119" s="48" t="e">
        <f>AF119/AF120</f>
        <v>#NUM!</v>
      </c>
      <c r="AH119" s="49" t="e">
        <f t="shared" si="109"/>
        <v>#NUM!</v>
      </c>
      <c r="AI119" s="49" t="e">
        <f t="shared" si="110"/>
        <v>#NUM!</v>
      </c>
      <c r="AJ119" s="50" t="e">
        <f t="shared" si="111"/>
        <v>#NUM!</v>
      </c>
      <c r="AK119" s="51" t="e">
        <f t="shared" si="112"/>
        <v>#NUM!</v>
      </c>
      <c r="AL119" s="50" t="e">
        <f t="shared" si="113"/>
        <v>#NUM!</v>
      </c>
      <c r="AM119" s="39">
        <f t="shared" si="114"/>
        <v>1.9599639845400536</v>
      </c>
      <c r="AN119" s="40" t="e">
        <f t="shared" si="115"/>
        <v>#NUM!</v>
      </c>
      <c r="AO119" s="40" t="e">
        <f t="shared" si="116"/>
        <v>#NUM!</v>
      </c>
      <c r="AP119" s="52" t="e">
        <f t="shared" si="95"/>
        <v>#NUM!</v>
      </c>
      <c r="AQ119" s="52" t="e">
        <f t="shared" si="95"/>
        <v>#NUM!</v>
      </c>
      <c r="AR119" s="19"/>
      <c r="AT119" s="53"/>
      <c r="AU119" s="53">
        <v>1</v>
      </c>
      <c r="AV119" s="54"/>
      <c r="AW119" s="54"/>
      <c r="AY119" s="30"/>
      <c r="AZ119" s="30"/>
      <c r="BA119" s="2"/>
      <c r="BB119" s="2"/>
      <c r="BC119" s="2"/>
      <c r="BD119" s="2"/>
      <c r="BE119" s="2"/>
      <c r="BF119" s="2"/>
      <c r="BG119" s="2"/>
      <c r="BH119" s="2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1:71" x14ac:dyDescent="0.3">
      <c r="A120" s="5"/>
      <c r="B120" s="55">
        <f>COUNT(C106:C119)</f>
        <v>0</v>
      </c>
      <c r="C120" s="56"/>
      <c r="D120" s="56"/>
      <c r="E120" s="56"/>
      <c r="F120" s="57"/>
      <c r="H120" s="58"/>
      <c r="I120" s="59" t="e">
        <f>SUM(I106:I119)</f>
        <v>#NUM!</v>
      </c>
      <c r="J120" s="60"/>
      <c r="K120" s="61" t="e">
        <f>SUM(K106:K119)</f>
        <v>#NUM!</v>
      </c>
      <c r="L120" s="62" t="e">
        <f>K120/I120</f>
        <v>#NUM!</v>
      </c>
      <c r="M120" s="63" t="e">
        <f>EXP(L120)</f>
        <v>#NUM!</v>
      </c>
      <c r="N120" s="64" t="e">
        <f>SQRT(1/I120)</f>
        <v>#NUM!</v>
      </c>
      <c r="O120" s="39">
        <f t="shared" si="104"/>
        <v>1.9599639845400536</v>
      </c>
      <c r="P120" s="65" t="e">
        <f>L120-(N120*O120)</f>
        <v>#NUM!</v>
      </c>
      <c r="Q120" s="65" t="e">
        <f>L120+(N120*O120)</f>
        <v>#NUM!</v>
      </c>
      <c r="R120" s="66" t="e">
        <f>EXP(P120)</f>
        <v>#NUM!</v>
      </c>
      <c r="S120" s="67" t="e">
        <f>EXP(Q120)</f>
        <v>#NUM!</v>
      </c>
      <c r="T120" s="68"/>
      <c r="U120" s="68"/>
      <c r="V120" s="69"/>
      <c r="W120" s="70" t="e">
        <f>SUM(W106:W119)</f>
        <v>#NUM!</v>
      </c>
      <c r="X120" s="71">
        <f>SUM(X106:X119)</f>
        <v>14</v>
      </c>
      <c r="Y120" s="72" t="e">
        <f>W120-(X120-1)</f>
        <v>#NUM!</v>
      </c>
      <c r="Z120" s="59" t="e">
        <f>I120</f>
        <v>#NUM!</v>
      </c>
      <c r="AA120" s="59" t="e">
        <f>SUM(AA106:AA119)</f>
        <v>#NUM!</v>
      </c>
      <c r="AB120" s="73" t="e">
        <f>AA120/Z120</f>
        <v>#NUM!</v>
      </c>
      <c r="AC120" s="74" t="e">
        <f>Y120/(Z120-AB120)</f>
        <v>#NUM!</v>
      </c>
      <c r="AD120" s="74" t="e">
        <f>IF(W120&lt;X120-1,"0",AC120)</f>
        <v>#NUM!</v>
      </c>
      <c r="AE120" s="69"/>
      <c r="AF120" s="59" t="e">
        <f>SUM(AF106:AF119)</f>
        <v>#NUM!</v>
      </c>
      <c r="AG120" s="75" t="e">
        <f>SUM(AG106:AG119)</f>
        <v>#NUM!</v>
      </c>
      <c r="AH120" s="72" t="e">
        <f>SUM(AH106:AH119)</f>
        <v>#NUM!</v>
      </c>
      <c r="AI120" s="72" t="e">
        <f>AH120/AF120</f>
        <v>#NUM!</v>
      </c>
      <c r="AJ120" s="67" t="e">
        <f>EXP(AI120)</f>
        <v>#NUM!</v>
      </c>
      <c r="AK120" s="76" t="e">
        <f>1/AF120</f>
        <v>#NUM!</v>
      </c>
      <c r="AL120" s="77" t="e">
        <f>SQRT(AK120)</f>
        <v>#NUM!</v>
      </c>
      <c r="AM120" s="39">
        <f t="shared" si="114"/>
        <v>1.9599639845400536</v>
      </c>
      <c r="AN120" s="65" t="e">
        <f>AI120-(AM120*AL120)</f>
        <v>#NUM!</v>
      </c>
      <c r="AO120" s="65" t="e">
        <f t="shared" si="116"/>
        <v>#NUM!</v>
      </c>
      <c r="AP120" s="78" t="e">
        <f>EXP(AN120)</f>
        <v>#NUM!</v>
      </c>
      <c r="AQ120" s="78" t="e">
        <f>EXP(AO120)</f>
        <v>#NUM!</v>
      </c>
      <c r="AR120" s="79"/>
      <c r="AS120" s="80"/>
      <c r="AT120" s="81" t="e">
        <f>W120</f>
        <v>#NUM!</v>
      </c>
      <c r="AU120" s="55">
        <f>SUM(AU106:AU119)</f>
        <v>14</v>
      </c>
      <c r="AV120" s="82" t="e">
        <f>(AT120-(AU120-1))/AT120</f>
        <v>#NUM!</v>
      </c>
      <c r="AW120" s="83" t="e">
        <f>IF(W120&lt;X120-1,"0%",AV120)</f>
        <v>#NUM!</v>
      </c>
      <c r="AX120" s="80"/>
      <c r="AY120" s="61" t="e">
        <f>AT120/(AU120-1)</f>
        <v>#NUM!</v>
      </c>
      <c r="AZ120" s="84" t="e">
        <f>LN(AY120)</f>
        <v>#NUM!</v>
      </c>
      <c r="BA120" s="61" t="e">
        <f>LN(AT120)</f>
        <v>#NUM!</v>
      </c>
      <c r="BB120" s="61">
        <f>LN(AU120-1)</f>
        <v>2.5649493574615367</v>
      </c>
      <c r="BC120" s="61" t="e">
        <f>SQRT(2*AT120)</f>
        <v>#NUM!</v>
      </c>
      <c r="BD120" s="61">
        <f>SQRT(2*AU120-3)</f>
        <v>5</v>
      </c>
      <c r="BE120" s="61">
        <f>2*(AU120-2)</f>
        <v>24</v>
      </c>
      <c r="BF120" s="61">
        <f>3*(AU120-2)^2</f>
        <v>432</v>
      </c>
      <c r="BG120" s="61">
        <f>1/BE120</f>
        <v>4.1666666666666664E-2</v>
      </c>
      <c r="BH120" s="85">
        <f>1/BF120</f>
        <v>2.3148148148148147E-3</v>
      </c>
      <c r="BI120" s="85">
        <f>SQRT(BG120*(1-BH120))</f>
        <v>0.20388775355421107</v>
      </c>
      <c r="BJ120" s="86" t="e">
        <f>0.5*(BA120-BB120)/(BC120-BD120)</f>
        <v>#NUM!</v>
      </c>
      <c r="BK120" s="86" t="e">
        <f>IF(W120&lt;=X120,BI120,BJ120)</f>
        <v>#NUM!</v>
      </c>
      <c r="BL120" s="72" t="e">
        <f>AZ120-(1.96*BK120)</f>
        <v>#NUM!</v>
      </c>
      <c r="BM120" s="72" t="e">
        <f>AZ120+(1.96*BK120)</f>
        <v>#NUM!</v>
      </c>
      <c r="BN120" s="72"/>
      <c r="BO120" s="84" t="e">
        <f>EXP(BL120)</f>
        <v>#NUM!</v>
      </c>
      <c r="BP120" s="84" t="e">
        <f>EXP(BM120)</f>
        <v>#NUM!</v>
      </c>
      <c r="BQ120" s="87" t="e">
        <f>AW120</f>
        <v>#NUM!</v>
      </c>
      <c r="BR120" s="87" t="e">
        <f>(BO120-1)/BO120</f>
        <v>#NUM!</v>
      </c>
      <c r="BS120" s="87" t="e">
        <f>(BP120-1)/BP120</f>
        <v>#NUM!</v>
      </c>
    </row>
    <row r="121" spans="1:71" x14ac:dyDescent="0.3">
      <c r="C121" s="88"/>
      <c r="D121" s="88"/>
      <c r="E121" s="88"/>
      <c r="F121" s="89"/>
      <c r="N121" s="90"/>
      <c r="O121" s="90"/>
      <c r="P121" s="90"/>
      <c r="Q121" s="90"/>
      <c r="R121" s="90"/>
      <c r="S121" s="90"/>
      <c r="T121" s="90"/>
      <c r="X121" s="91"/>
      <c r="Y121" s="92"/>
      <c r="Z121" s="92"/>
      <c r="AA121" s="92"/>
      <c r="AB121" s="93"/>
      <c r="AC121" s="93"/>
      <c r="AD121" s="93"/>
      <c r="AE121" s="93"/>
      <c r="AP121" s="94"/>
      <c r="AQ121" s="94"/>
      <c r="AR121" s="94"/>
      <c r="BC121" s="95"/>
      <c r="BJ121" s="92" t="s">
        <v>80</v>
      </c>
      <c r="BP121" s="96" t="s">
        <v>81</v>
      </c>
      <c r="BQ121" s="97" t="e">
        <f>BQ120</f>
        <v>#NUM!</v>
      </c>
      <c r="BR121" s="97" t="e">
        <f>IF(BR120&lt;0,"0%",BR120)</f>
        <v>#NUM!</v>
      </c>
      <c r="BS121" s="98" t="e">
        <f>IF(BS120&lt;0,"0%",BS120)</f>
        <v>#NUM!</v>
      </c>
    </row>
    <row r="122" spans="1:71" ht="26" x14ac:dyDescent="0.3">
      <c r="A122" s="5"/>
      <c r="B122" s="5"/>
      <c r="C122" s="99"/>
      <c r="D122" s="99"/>
      <c r="E122" s="99"/>
      <c r="F122" s="100"/>
      <c r="G122" s="5"/>
      <c r="H122" s="5"/>
      <c r="N122" s="101"/>
      <c r="O122" s="101"/>
      <c r="P122" s="101"/>
      <c r="Q122" s="101"/>
      <c r="R122" s="101"/>
      <c r="S122" s="101"/>
      <c r="T122" s="101"/>
      <c r="AB122" s="1"/>
      <c r="AE122" s="95"/>
      <c r="AF122" s="102"/>
      <c r="AG122" s="102"/>
      <c r="AH122" s="102"/>
      <c r="AI122" s="102"/>
      <c r="AJ122" s="102"/>
      <c r="AK122" s="103" t="s">
        <v>82</v>
      </c>
      <c r="AL122" s="104">
        <f>TINV((1-$E$1),(X120-2))</f>
        <v>2.178812829667228</v>
      </c>
      <c r="AN122" s="105" t="s">
        <v>83</v>
      </c>
      <c r="AO122" s="106">
        <f>$E$1</f>
        <v>0.95</v>
      </c>
      <c r="AP122" s="107" t="e">
        <f>EXP(AI120-AL122*SQRT((1/Z120)+AD120))</f>
        <v>#NUM!</v>
      </c>
      <c r="AQ122" s="107" t="e">
        <f>EXP(AI120+AL122*SQRT((1/Z120)+AD120))</f>
        <v>#NUM!</v>
      </c>
      <c r="AR122" s="19"/>
      <c r="BB122" s="108"/>
      <c r="BC122" s="95"/>
      <c r="BD122" s="95"/>
      <c r="BF122" s="42"/>
      <c r="BH122" s="95"/>
      <c r="BI122" s="109"/>
      <c r="BM122" s="95"/>
    </row>
    <row r="123" spans="1:71" ht="14.5" x14ac:dyDescent="0.3">
      <c r="A123" s="5"/>
      <c r="B123" s="5"/>
      <c r="C123" s="99"/>
      <c r="D123" s="99"/>
      <c r="E123" s="99"/>
      <c r="F123" s="100"/>
      <c r="G123" s="5"/>
      <c r="H123" s="5"/>
      <c r="N123" s="101"/>
      <c r="O123" s="101"/>
      <c r="P123" s="101"/>
      <c r="Q123" s="101"/>
      <c r="R123" s="101"/>
      <c r="S123" s="101"/>
      <c r="T123" s="101"/>
      <c r="AB123" s="1"/>
      <c r="AE123" s="95"/>
      <c r="AF123" s="102"/>
      <c r="AG123" s="102"/>
      <c r="AH123" s="110"/>
      <c r="AI123" s="111"/>
      <c r="AJ123" s="112"/>
      <c r="AK123" s="113"/>
      <c r="AL123" s="14"/>
      <c r="AO123" s="114"/>
      <c r="AP123" s="19"/>
      <c r="AQ123" s="19"/>
      <c r="AR123" s="19"/>
      <c r="BB123" s="108"/>
      <c r="BC123" s="95"/>
      <c r="BD123" s="95"/>
      <c r="BF123" s="42"/>
      <c r="BH123" s="95"/>
      <c r="BI123" s="115"/>
      <c r="BM123" s="95"/>
    </row>
    <row r="124" spans="1:71" x14ac:dyDescent="0.3">
      <c r="C124" s="89"/>
      <c r="D124" s="89"/>
      <c r="E124" s="89"/>
      <c r="F124" s="89"/>
    </row>
    <row r="125" spans="1:71" x14ac:dyDescent="0.3">
      <c r="G125" s="123" t="s">
        <v>3</v>
      </c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5"/>
      <c r="T125" s="11"/>
      <c r="U125" s="123" t="s">
        <v>4</v>
      </c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5"/>
      <c r="AR125" s="11"/>
      <c r="AS125" s="123" t="s">
        <v>5</v>
      </c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5"/>
    </row>
    <row r="126" spans="1:71" x14ac:dyDescent="0.3">
      <c r="A126" s="12"/>
      <c r="B126" s="13" t="s">
        <v>6</v>
      </c>
      <c r="C126" s="120" t="s">
        <v>7</v>
      </c>
      <c r="D126" s="121"/>
      <c r="E126" s="122"/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</row>
    <row r="127" spans="1:71" ht="60" x14ac:dyDescent="0.3">
      <c r="B127" s="16"/>
      <c r="C127" s="17" t="s">
        <v>8</v>
      </c>
      <c r="D127" s="18" t="s">
        <v>9</v>
      </c>
      <c r="E127" s="18" t="s">
        <v>10</v>
      </c>
      <c r="F127" s="19"/>
      <c r="H127" s="17" t="s">
        <v>11</v>
      </c>
      <c r="I127" s="17" t="s">
        <v>12</v>
      </c>
      <c r="J127" s="20" t="s">
        <v>13</v>
      </c>
      <c r="K127" s="20" t="s">
        <v>14</v>
      </c>
      <c r="L127" s="20" t="s">
        <v>15</v>
      </c>
      <c r="M127" s="21" t="s">
        <v>16</v>
      </c>
      <c r="N127" s="22" t="s">
        <v>17</v>
      </c>
      <c r="O127" s="22" t="s">
        <v>1</v>
      </c>
      <c r="P127" s="21" t="s">
        <v>18</v>
      </c>
      <c r="Q127" s="21" t="s">
        <v>19</v>
      </c>
      <c r="R127" s="21" t="s">
        <v>9</v>
      </c>
      <c r="S127" s="21" t="s">
        <v>10</v>
      </c>
      <c r="T127" s="23"/>
      <c r="U127" s="24"/>
      <c r="V127" s="25" t="s">
        <v>20</v>
      </c>
      <c r="W127" s="20" t="s">
        <v>21</v>
      </c>
      <c r="X127" s="3" t="s">
        <v>22</v>
      </c>
      <c r="Y127" s="3" t="s">
        <v>23</v>
      </c>
      <c r="Z127" s="3" t="s">
        <v>24</v>
      </c>
      <c r="AA127" s="20" t="s">
        <v>25</v>
      </c>
      <c r="AB127" s="20" t="s">
        <v>26</v>
      </c>
      <c r="AC127" s="26" t="s">
        <v>27</v>
      </c>
      <c r="AD127" s="26" t="s">
        <v>28</v>
      </c>
      <c r="AE127" s="3" t="s">
        <v>29</v>
      </c>
      <c r="AF127" s="20" t="s">
        <v>30</v>
      </c>
      <c r="AG127" s="20" t="s">
        <v>31</v>
      </c>
      <c r="AH127" s="20" t="s">
        <v>32</v>
      </c>
      <c r="AI127" s="3" t="s">
        <v>33</v>
      </c>
      <c r="AJ127" s="22" t="s">
        <v>34</v>
      </c>
      <c r="AK127" s="20" t="s">
        <v>35</v>
      </c>
      <c r="AL127" s="20" t="s">
        <v>36</v>
      </c>
      <c r="AM127" s="3" t="s">
        <v>1</v>
      </c>
      <c r="AN127" s="20" t="s">
        <v>37</v>
      </c>
      <c r="AO127" s="20" t="s">
        <v>38</v>
      </c>
      <c r="AP127" s="21" t="s">
        <v>9</v>
      </c>
      <c r="AQ127" s="21" t="s">
        <v>10</v>
      </c>
      <c r="AR127" s="23"/>
      <c r="AT127" s="27" t="s">
        <v>39</v>
      </c>
      <c r="AU127" s="27" t="s">
        <v>22</v>
      </c>
      <c r="AV127" s="28" t="s">
        <v>40</v>
      </c>
      <c r="AW127" s="26" t="s">
        <v>41</v>
      </c>
      <c r="AY127" s="3" t="s">
        <v>42</v>
      </c>
      <c r="AZ127" s="3" t="s">
        <v>43</v>
      </c>
      <c r="BA127" s="3" t="s">
        <v>44</v>
      </c>
      <c r="BB127" s="3" t="s">
        <v>45</v>
      </c>
      <c r="BC127" s="3" t="s">
        <v>46</v>
      </c>
      <c r="BD127" s="3" t="s">
        <v>47</v>
      </c>
      <c r="BE127" s="3" t="s">
        <v>48</v>
      </c>
      <c r="BF127" s="3" t="s">
        <v>49</v>
      </c>
      <c r="BG127" s="3" t="s">
        <v>50</v>
      </c>
      <c r="BH127" s="3" t="s">
        <v>51</v>
      </c>
      <c r="BI127" s="29" t="s">
        <v>52</v>
      </c>
      <c r="BJ127" s="29" t="s">
        <v>53</v>
      </c>
      <c r="BK127" s="29" t="s">
        <v>54</v>
      </c>
      <c r="BL127" s="29" t="s">
        <v>55</v>
      </c>
      <c r="BM127" s="29" t="s">
        <v>56</v>
      </c>
      <c r="BN127" s="30"/>
      <c r="BO127" s="20" t="s">
        <v>57</v>
      </c>
      <c r="BP127" s="20" t="s">
        <v>58</v>
      </c>
      <c r="BQ127" s="21" t="s">
        <v>59</v>
      </c>
      <c r="BR127" s="21" t="s">
        <v>60</v>
      </c>
      <c r="BS127" s="21" t="s">
        <v>61</v>
      </c>
    </row>
    <row r="128" spans="1:71" x14ac:dyDescent="0.3">
      <c r="B128" s="31" t="s">
        <v>62</v>
      </c>
      <c r="C128" s="32"/>
      <c r="D128" s="32"/>
      <c r="E128" s="32"/>
      <c r="F128" s="33"/>
      <c r="H128" s="34" t="e">
        <f>N128^2</f>
        <v>#NUM!</v>
      </c>
      <c r="I128" s="35" t="e">
        <f>1/H128</f>
        <v>#NUM!</v>
      </c>
      <c r="J128" s="36" t="e">
        <f>LN(M128)</f>
        <v>#NUM!</v>
      </c>
      <c r="K128" s="36" t="e">
        <f>I128*J128</f>
        <v>#NUM!</v>
      </c>
      <c r="L128" s="36" t="e">
        <f>LN(M128)</f>
        <v>#NUM!</v>
      </c>
      <c r="M128" s="37">
        <f>C128</f>
        <v>0</v>
      </c>
      <c r="N128" s="38" t="e">
        <f>(Q128-P128)/(2*O128)</f>
        <v>#NUM!</v>
      </c>
      <c r="O128" s="39">
        <f>$E$2</f>
        <v>1.9599639845400536</v>
      </c>
      <c r="P128" s="40" t="e">
        <f t="shared" ref="P128:Q140" si="117">LN(R128)</f>
        <v>#NUM!</v>
      </c>
      <c r="Q128" s="40" t="e">
        <f t="shared" si="117"/>
        <v>#NUM!</v>
      </c>
      <c r="R128" s="41">
        <f>D128</f>
        <v>0</v>
      </c>
      <c r="S128" s="41">
        <f>E128</f>
        <v>0</v>
      </c>
      <c r="T128" s="42"/>
      <c r="V128" s="43" t="e">
        <f>(J128-L141)^2</f>
        <v>#NUM!</v>
      </c>
      <c r="W128" s="44" t="e">
        <f>I128*V128</f>
        <v>#NUM!</v>
      </c>
      <c r="X128" s="2">
        <v>1</v>
      </c>
      <c r="Y128" s="30"/>
      <c r="Z128" s="30"/>
      <c r="AA128" s="35" t="e">
        <f>I128^2</f>
        <v>#NUM!</v>
      </c>
      <c r="AB128" s="45"/>
      <c r="AC128" s="46" t="e">
        <f>AC141</f>
        <v>#NUM!</v>
      </c>
      <c r="AD128" s="46" t="e">
        <f>AD141</f>
        <v>#NUM!</v>
      </c>
      <c r="AE128" s="44" t="e">
        <f>1/I128</f>
        <v>#NUM!</v>
      </c>
      <c r="AF128" s="47" t="e">
        <f>1/(AD128+AE128)</f>
        <v>#NUM!</v>
      </c>
      <c r="AG128" s="48" t="e">
        <f>AF128/AF141</f>
        <v>#NUM!</v>
      </c>
      <c r="AH128" s="49" t="e">
        <f>AF128*J128</f>
        <v>#NUM!</v>
      </c>
      <c r="AI128" s="49" t="e">
        <f>AH128/AF128</f>
        <v>#NUM!</v>
      </c>
      <c r="AJ128" s="50" t="e">
        <f>EXP(AI128)</f>
        <v>#NUM!</v>
      </c>
      <c r="AK128" s="51" t="e">
        <f>1/AF128</f>
        <v>#NUM!</v>
      </c>
      <c r="AL128" s="50" t="e">
        <f>SQRT(AK128)</f>
        <v>#NUM!</v>
      </c>
      <c r="AM128" s="39">
        <f>$E$2</f>
        <v>1.9599639845400536</v>
      </c>
      <c r="AN128" s="40" t="e">
        <f>AI128-(AM128*AL128)</f>
        <v>#NUM!</v>
      </c>
      <c r="AO128" s="40" t="e">
        <f>AI128+(1.96*AL128)</f>
        <v>#NUM!</v>
      </c>
      <c r="AP128" s="52" t="e">
        <f t="shared" ref="AP128:AQ140" si="118">EXP(AN128)</f>
        <v>#NUM!</v>
      </c>
      <c r="AQ128" s="52" t="e">
        <f t="shared" si="118"/>
        <v>#NUM!</v>
      </c>
      <c r="AR128" s="19"/>
      <c r="AT128" s="53"/>
      <c r="AU128" s="53">
        <v>1</v>
      </c>
      <c r="AV128" s="54"/>
      <c r="AW128" s="54"/>
      <c r="AY128" s="30"/>
      <c r="AZ128" s="30"/>
      <c r="BA128" s="2"/>
      <c r="BB128" s="2"/>
      <c r="BC128" s="2"/>
      <c r="BD128" s="2"/>
      <c r="BE128" s="2"/>
      <c r="BF128" s="2"/>
      <c r="BG128" s="2"/>
      <c r="BH128" s="2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1:71" x14ac:dyDescent="0.3">
      <c r="B129" s="31" t="s">
        <v>63</v>
      </c>
      <c r="C129" s="32"/>
      <c r="D129" s="32"/>
      <c r="E129" s="32"/>
      <c r="F129" s="33"/>
      <c r="H129" s="34" t="e">
        <f t="shared" ref="H129:H140" si="119">N129^2</f>
        <v>#NUM!</v>
      </c>
      <c r="I129" s="35" t="e">
        <f>1/H129</f>
        <v>#NUM!</v>
      </c>
      <c r="J129" s="36" t="e">
        <f t="shared" ref="J129:J140" si="120">LN(M129)</f>
        <v>#NUM!</v>
      </c>
      <c r="K129" s="36" t="e">
        <f>I129*J129</f>
        <v>#NUM!</v>
      </c>
      <c r="L129" s="36" t="e">
        <f t="shared" ref="L129:L140" si="121">LN(M129)</f>
        <v>#NUM!</v>
      </c>
      <c r="M129" s="37">
        <f t="shared" ref="M129:M140" si="122">C129</f>
        <v>0</v>
      </c>
      <c r="N129" s="38" t="e">
        <f t="shared" ref="N129:N140" si="123">(Q129-P129)/(2*O129)</f>
        <v>#NUM!</v>
      </c>
      <c r="O129" s="39">
        <f>$E$2</f>
        <v>1.9599639845400536</v>
      </c>
      <c r="P129" s="40" t="e">
        <f t="shared" si="117"/>
        <v>#NUM!</v>
      </c>
      <c r="Q129" s="40" t="e">
        <f t="shared" si="117"/>
        <v>#NUM!</v>
      </c>
      <c r="R129" s="41">
        <f t="shared" ref="R129:S140" si="124">D129</f>
        <v>0</v>
      </c>
      <c r="S129" s="41">
        <f t="shared" si="124"/>
        <v>0</v>
      </c>
      <c r="T129" s="42"/>
      <c r="V129" s="43" t="e">
        <f>(J129-L141)^2</f>
        <v>#NUM!</v>
      </c>
      <c r="W129" s="44" t="e">
        <f>I129*V129</f>
        <v>#NUM!</v>
      </c>
      <c r="X129" s="2">
        <v>1</v>
      </c>
      <c r="Y129" s="30"/>
      <c r="Z129" s="30"/>
      <c r="AA129" s="35" t="e">
        <f>I129^2</f>
        <v>#NUM!</v>
      </c>
      <c r="AB129" s="45"/>
      <c r="AC129" s="46" t="e">
        <f>AC141</f>
        <v>#NUM!</v>
      </c>
      <c r="AD129" s="46" t="e">
        <f>AD141</f>
        <v>#NUM!</v>
      </c>
      <c r="AE129" s="44" t="e">
        <f>1/I129</f>
        <v>#NUM!</v>
      </c>
      <c r="AF129" s="47" t="e">
        <f>1/(AD129+AE129)</f>
        <v>#NUM!</v>
      </c>
      <c r="AG129" s="48" t="e">
        <f>AF129/AF141</f>
        <v>#NUM!</v>
      </c>
      <c r="AH129" s="49" t="e">
        <f>AF129*J129</f>
        <v>#NUM!</v>
      </c>
      <c r="AI129" s="49" t="e">
        <f>AH129/AF129</f>
        <v>#NUM!</v>
      </c>
      <c r="AJ129" s="50" t="e">
        <f>EXP(AI129)</f>
        <v>#NUM!</v>
      </c>
      <c r="AK129" s="51" t="e">
        <f>1/AF129</f>
        <v>#NUM!</v>
      </c>
      <c r="AL129" s="50" t="e">
        <f>SQRT(AK129)</f>
        <v>#NUM!</v>
      </c>
      <c r="AM129" s="39">
        <f>$E$2</f>
        <v>1.9599639845400536</v>
      </c>
      <c r="AN129" s="40" t="e">
        <f>AI129-(AM129*AL129)</f>
        <v>#NUM!</v>
      </c>
      <c r="AO129" s="40" t="e">
        <f>AI129+(1.96*AL129)</f>
        <v>#NUM!</v>
      </c>
      <c r="AP129" s="52" t="e">
        <f t="shared" si="118"/>
        <v>#NUM!</v>
      </c>
      <c r="AQ129" s="52" t="e">
        <f t="shared" si="118"/>
        <v>#NUM!</v>
      </c>
      <c r="AR129" s="19"/>
      <c r="AT129" s="53"/>
      <c r="AU129" s="53">
        <v>1</v>
      </c>
      <c r="AV129" s="54"/>
      <c r="AW129" s="54"/>
      <c r="AY129" s="30"/>
      <c r="AZ129" s="30"/>
      <c r="BA129" s="2"/>
      <c r="BB129" s="2"/>
      <c r="BC129" s="2"/>
      <c r="BD129" s="2"/>
      <c r="BE129" s="2"/>
      <c r="BF129" s="2"/>
      <c r="BG129" s="2"/>
      <c r="BH129" s="2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1:71" x14ac:dyDescent="0.3">
      <c r="B130" s="31" t="s">
        <v>64</v>
      </c>
      <c r="C130" s="32"/>
      <c r="D130" s="32"/>
      <c r="E130" s="32"/>
      <c r="F130" s="33"/>
      <c r="H130" s="34" t="e">
        <f t="shared" si="119"/>
        <v>#NUM!</v>
      </c>
      <c r="I130" s="35" t="e">
        <f>1/H130</f>
        <v>#NUM!</v>
      </c>
      <c r="J130" s="36" t="e">
        <f t="shared" si="120"/>
        <v>#NUM!</v>
      </c>
      <c r="K130" s="36" t="e">
        <f>I130*J130</f>
        <v>#NUM!</v>
      </c>
      <c r="L130" s="36" t="e">
        <f t="shared" si="121"/>
        <v>#NUM!</v>
      </c>
      <c r="M130" s="37">
        <f t="shared" si="122"/>
        <v>0</v>
      </c>
      <c r="N130" s="38" t="e">
        <f t="shared" si="123"/>
        <v>#NUM!</v>
      </c>
      <c r="O130" s="39">
        <f>$E$2</f>
        <v>1.9599639845400536</v>
      </c>
      <c r="P130" s="40" t="e">
        <f t="shared" si="117"/>
        <v>#NUM!</v>
      </c>
      <c r="Q130" s="40" t="e">
        <f t="shared" si="117"/>
        <v>#NUM!</v>
      </c>
      <c r="R130" s="41">
        <f t="shared" si="124"/>
        <v>0</v>
      </c>
      <c r="S130" s="41">
        <f t="shared" si="124"/>
        <v>0</v>
      </c>
      <c r="T130" s="42"/>
      <c r="V130" s="43" t="e">
        <f>(J130-L141)^2</f>
        <v>#NUM!</v>
      </c>
      <c r="W130" s="44" t="e">
        <f>I130*V130</f>
        <v>#NUM!</v>
      </c>
      <c r="X130" s="2">
        <v>1</v>
      </c>
      <c r="Y130" s="30"/>
      <c r="Z130" s="30"/>
      <c r="AA130" s="35" t="e">
        <f>I130^2</f>
        <v>#NUM!</v>
      </c>
      <c r="AB130" s="45"/>
      <c r="AC130" s="46" t="e">
        <f>AC141</f>
        <v>#NUM!</v>
      </c>
      <c r="AD130" s="46" t="e">
        <f>AD141</f>
        <v>#NUM!</v>
      </c>
      <c r="AE130" s="44" t="e">
        <f>1/I130</f>
        <v>#NUM!</v>
      </c>
      <c r="AF130" s="47" t="e">
        <f>1/(AD130+AE130)</f>
        <v>#NUM!</v>
      </c>
      <c r="AG130" s="48" t="e">
        <f>AF130/AF141</f>
        <v>#NUM!</v>
      </c>
      <c r="AH130" s="49" t="e">
        <f>AF130*J130</f>
        <v>#NUM!</v>
      </c>
      <c r="AI130" s="49" t="e">
        <f>AH130/AF130</f>
        <v>#NUM!</v>
      </c>
      <c r="AJ130" s="50" t="e">
        <f>EXP(AI130)</f>
        <v>#NUM!</v>
      </c>
      <c r="AK130" s="51" t="e">
        <f>1/AF130</f>
        <v>#NUM!</v>
      </c>
      <c r="AL130" s="50" t="e">
        <f>SQRT(AK130)</f>
        <v>#NUM!</v>
      </c>
      <c r="AM130" s="39">
        <f>$E$2</f>
        <v>1.9599639845400536</v>
      </c>
      <c r="AN130" s="40" t="e">
        <f>AI130-(AM130*AL130)</f>
        <v>#NUM!</v>
      </c>
      <c r="AO130" s="40" t="e">
        <f>AI130+(1.96*AL130)</f>
        <v>#NUM!</v>
      </c>
      <c r="AP130" s="52" t="e">
        <f t="shared" si="118"/>
        <v>#NUM!</v>
      </c>
      <c r="AQ130" s="52" t="e">
        <f t="shared" si="118"/>
        <v>#NUM!</v>
      </c>
      <c r="AR130" s="19"/>
      <c r="AT130" s="53"/>
      <c r="AU130" s="53">
        <v>1</v>
      </c>
      <c r="AV130" s="54"/>
      <c r="AW130" s="54"/>
      <c r="AY130" s="30"/>
      <c r="AZ130" s="30"/>
      <c r="BA130" s="2"/>
      <c r="BB130" s="2"/>
      <c r="BC130" s="2"/>
      <c r="BD130" s="2"/>
      <c r="BE130" s="2"/>
      <c r="BF130" s="2"/>
      <c r="BG130" s="2"/>
      <c r="BH130" s="2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1:71" x14ac:dyDescent="0.3">
      <c r="A131" s="5"/>
      <c r="B131" s="31" t="s">
        <v>65</v>
      </c>
      <c r="C131" s="32"/>
      <c r="D131" s="32"/>
      <c r="E131" s="32"/>
      <c r="F131" s="33"/>
      <c r="H131" s="34" t="e">
        <f t="shared" si="119"/>
        <v>#NUM!</v>
      </c>
      <c r="I131" s="35" t="e">
        <f t="shared" ref="I131:I140" si="125">1/H131</f>
        <v>#NUM!</v>
      </c>
      <c r="J131" s="36" t="e">
        <f t="shared" si="120"/>
        <v>#NUM!</v>
      </c>
      <c r="K131" s="36" t="e">
        <f t="shared" ref="K131:K140" si="126">I131*J131</f>
        <v>#NUM!</v>
      </c>
      <c r="L131" s="36" t="e">
        <f t="shared" si="121"/>
        <v>#NUM!</v>
      </c>
      <c r="M131" s="37">
        <f t="shared" si="122"/>
        <v>0</v>
      </c>
      <c r="N131" s="38" t="e">
        <f t="shared" si="123"/>
        <v>#NUM!</v>
      </c>
      <c r="O131" s="39">
        <f t="shared" ref="O131:O141" si="127">$E$2</f>
        <v>1.9599639845400536</v>
      </c>
      <c r="P131" s="40" t="e">
        <f t="shared" si="117"/>
        <v>#NUM!</v>
      </c>
      <c r="Q131" s="40" t="e">
        <f t="shared" si="117"/>
        <v>#NUM!</v>
      </c>
      <c r="R131" s="41">
        <f t="shared" si="124"/>
        <v>0</v>
      </c>
      <c r="S131" s="41">
        <f t="shared" si="124"/>
        <v>0</v>
      </c>
      <c r="T131" s="42"/>
      <c r="V131" s="43" t="e">
        <f>(J131-L141)^2</f>
        <v>#NUM!</v>
      </c>
      <c r="W131" s="44" t="e">
        <f t="shared" ref="W131:W140" si="128">I131*V131</f>
        <v>#NUM!</v>
      </c>
      <c r="X131" s="2">
        <v>1</v>
      </c>
      <c r="Y131" s="30"/>
      <c r="Z131" s="30"/>
      <c r="AA131" s="35" t="e">
        <f t="shared" ref="AA131:AA140" si="129">I131^2</f>
        <v>#NUM!</v>
      </c>
      <c r="AB131" s="45"/>
      <c r="AC131" s="46" t="e">
        <f>AC141</f>
        <v>#NUM!</v>
      </c>
      <c r="AD131" s="46" t="e">
        <f>AD141</f>
        <v>#NUM!</v>
      </c>
      <c r="AE131" s="44" t="e">
        <f t="shared" ref="AE131:AE140" si="130">1/I131</f>
        <v>#NUM!</v>
      </c>
      <c r="AF131" s="47" t="e">
        <f t="shared" ref="AF131:AF140" si="131">1/(AD131+AE131)</f>
        <v>#NUM!</v>
      </c>
      <c r="AG131" s="48" t="e">
        <f>AF131/AF141</f>
        <v>#NUM!</v>
      </c>
      <c r="AH131" s="49" t="e">
        <f t="shared" ref="AH131:AH140" si="132">AF131*J131</f>
        <v>#NUM!</v>
      </c>
      <c r="AI131" s="49" t="e">
        <f t="shared" ref="AI131:AI140" si="133">AH131/AF131</f>
        <v>#NUM!</v>
      </c>
      <c r="AJ131" s="50" t="e">
        <f t="shared" ref="AJ131:AJ140" si="134">EXP(AI131)</f>
        <v>#NUM!</v>
      </c>
      <c r="AK131" s="51" t="e">
        <f t="shared" ref="AK131:AK140" si="135">1/AF131</f>
        <v>#NUM!</v>
      </c>
      <c r="AL131" s="50" t="e">
        <f t="shared" ref="AL131:AL140" si="136">SQRT(AK131)</f>
        <v>#NUM!</v>
      </c>
      <c r="AM131" s="39">
        <f t="shared" ref="AM131:AM141" si="137">$E$2</f>
        <v>1.9599639845400536</v>
      </c>
      <c r="AN131" s="40" t="e">
        <f t="shared" ref="AN131:AN140" si="138">AI131-(AM131*AL131)</f>
        <v>#NUM!</v>
      </c>
      <c r="AO131" s="40" t="e">
        <f t="shared" ref="AO131:AO141" si="139">AI131+(AM131*AL131)</f>
        <v>#NUM!</v>
      </c>
      <c r="AP131" s="52" t="e">
        <f t="shared" si="118"/>
        <v>#NUM!</v>
      </c>
      <c r="AQ131" s="52" t="e">
        <f t="shared" si="118"/>
        <v>#NUM!</v>
      </c>
      <c r="AR131" s="19"/>
      <c r="AT131" s="53"/>
      <c r="AU131" s="53">
        <v>1</v>
      </c>
      <c r="AV131" s="54"/>
      <c r="AW131" s="54"/>
      <c r="AY131" s="30"/>
      <c r="AZ131" s="30"/>
      <c r="BA131" s="2"/>
      <c r="BB131" s="2"/>
      <c r="BC131" s="2"/>
      <c r="BD131" s="2"/>
      <c r="BE131" s="2"/>
      <c r="BF131" s="2"/>
      <c r="BG131" s="2"/>
      <c r="BH131" s="2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1:71" x14ac:dyDescent="0.3">
      <c r="A132" s="5"/>
      <c r="B132" s="31" t="s">
        <v>66</v>
      </c>
      <c r="C132" s="32"/>
      <c r="D132" s="32"/>
      <c r="E132" s="32"/>
      <c r="F132" s="33"/>
      <c r="H132" s="34" t="e">
        <f t="shared" si="119"/>
        <v>#NUM!</v>
      </c>
      <c r="I132" s="35" t="e">
        <f t="shared" si="125"/>
        <v>#NUM!</v>
      </c>
      <c r="J132" s="36" t="e">
        <f t="shared" si="120"/>
        <v>#NUM!</v>
      </c>
      <c r="K132" s="36" t="e">
        <f t="shared" si="126"/>
        <v>#NUM!</v>
      </c>
      <c r="L132" s="36" t="e">
        <f t="shared" si="121"/>
        <v>#NUM!</v>
      </c>
      <c r="M132" s="37">
        <f t="shared" si="122"/>
        <v>0</v>
      </c>
      <c r="N132" s="38" t="e">
        <f t="shared" si="123"/>
        <v>#NUM!</v>
      </c>
      <c r="O132" s="39">
        <f t="shared" si="127"/>
        <v>1.9599639845400536</v>
      </c>
      <c r="P132" s="40" t="e">
        <f t="shared" si="117"/>
        <v>#NUM!</v>
      </c>
      <c r="Q132" s="40" t="e">
        <f t="shared" si="117"/>
        <v>#NUM!</v>
      </c>
      <c r="R132" s="41">
        <f t="shared" si="124"/>
        <v>0</v>
      </c>
      <c r="S132" s="41">
        <f t="shared" si="124"/>
        <v>0</v>
      </c>
      <c r="T132" s="42"/>
      <c r="V132" s="43" t="e">
        <f>(J132-L141)^2</f>
        <v>#NUM!</v>
      </c>
      <c r="W132" s="44" t="e">
        <f t="shared" si="128"/>
        <v>#NUM!</v>
      </c>
      <c r="X132" s="2">
        <v>1</v>
      </c>
      <c r="Y132" s="30"/>
      <c r="Z132" s="30"/>
      <c r="AA132" s="35" t="e">
        <f t="shared" si="129"/>
        <v>#NUM!</v>
      </c>
      <c r="AB132" s="45"/>
      <c r="AC132" s="46" t="e">
        <f>AC141</f>
        <v>#NUM!</v>
      </c>
      <c r="AD132" s="46" t="e">
        <f>AD141</f>
        <v>#NUM!</v>
      </c>
      <c r="AE132" s="44" t="e">
        <f t="shared" si="130"/>
        <v>#NUM!</v>
      </c>
      <c r="AF132" s="47" t="e">
        <f t="shared" si="131"/>
        <v>#NUM!</v>
      </c>
      <c r="AG132" s="48" t="e">
        <f>AF132/AF141</f>
        <v>#NUM!</v>
      </c>
      <c r="AH132" s="49" t="e">
        <f t="shared" si="132"/>
        <v>#NUM!</v>
      </c>
      <c r="AI132" s="49" t="e">
        <f t="shared" si="133"/>
        <v>#NUM!</v>
      </c>
      <c r="AJ132" s="50" t="e">
        <f t="shared" si="134"/>
        <v>#NUM!</v>
      </c>
      <c r="AK132" s="51" t="e">
        <f t="shared" si="135"/>
        <v>#NUM!</v>
      </c>
      <c r="AL132" s="50" t="e">
        <f t="shared" si="136"/>
        <v>#NUM!</v>
      </c>
      <c r="AM132" s="39">
        <f t="shared" si="137"/>
        <v>1.9599639845400536</v>
      </c>
      <c r="AN132" s="40" t="e">
        <f t="shared" si="138"/>
        <v>#NUM!</v>
      </c>
      <c r="AO132" s="40" t="e">
        <f t="shared" si="139"/>
        <v>#NUM!</v>
      </c>
      <c r="AP132" s="52" t="e">
        <f t="shared" si="118"/>
        <v>#NUM!</v>
      </c>
      <c r="AQ132" s="52" t="e">
        <f t="shared" si="118"/>
        <v>#NUM!</v>
      </c>
      <c r="AR132" s="19"/>
      <c r="AT132" s="53"/>
      <c r="AU132" s="53">
        <v>1</v>
      </c>
      <c r="AV132" s="54"/>
      <c r="AW132" s="54"/>
      <c r="AY132" s="30"/>
      <c r="AZ132" s="30"/>
      <c r="BA132" s="2"/>
      <c r="BB132" s="2"/>
      <c r="BC132" s="2"/>
      <c r="BD132" s="2"/>
      <c r="BE132" s="2"/>
      <c r="BF132" s="2"/>
      <c r="BG132" s="2"/>
      <c r="BH132" s="2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1:71" x14ac:dyDescent="0.3">
      <c r="A133" s="5"/>
      <c r="B133" s="31" t="s">
        <v>67</v>
      </c>
      <c r="C133" s="32"/>
      <c r="D133" s="32"/>
      <c r="E133" s="32"/>
      <c r="F133" s="33"/>
      <c r="H133" s="34" t="e">
        <f t="shared" si="119"/>
        <v>#NUM!</v>
      </c>
      <c r="I133" s="35" t="e">
        <f t="shared" si="125"/>
        <v>#NUM!</v>
      </c>
      <c r="J133" s="36" t="e">
        <f t="shared" si="120"/>
        <v>#NUM!</v>
      </c>
      <c r="K133" s="36" t="e">
        <f t="shared" si="126"/>
        <v>#NUM!</v>
      </c>
      <c r="L133" s="36" t="e">
        <f t="shared" si="121"/>
        <v>#NUM!</v>
      </c>
      <c r="M133" s="37">
        <f t="shared" si="122"/>
        <v>0</v>
      </c>
      <c r="N133" s="38" t="e">
        <f t="shared" si="123"/>
        <v>#NUM!</v>
      </c>
      <c r="O133" s="39">
        <f t="shared" si="127"/>
        <v>1.9599639845400536</v>
      </c>
      <c r="P133" s="40" t="e">
        <f t="shared" si="117"/>
        <v>#NUM!</v>
      </c>
      <c r="Q133" s="40" t="e">
        <f t="shared" si="117"/>
        <v>#NUM!</v>
      </c>
      <c r="R133" s="41">
        <f t="shared" si="124"/>
        <v>0</v>
      </c>
      <c r="S133" s="41">
        <f t="shared" si="124"/>
        <v>0</v>
      </c>
      <c r="T133" s="42"/>
      <c r="V133" s="43" t="e">
        <f>(J133-L141)^2</f>
        <v>#NUM!</v>
      </c>
      <c r="W133" s="44" t="e">
        <f t="shared" si="128"/>
        <v>#NUM!</v>
      </c>
      <c r="X133" s="2">
        <v>1</v>
      </c>
      <c r="Y133" s="30"/>
      <c r="Z133" s="30"/>
      <c r="AA133" s="35" t="e">
        <f t="shared" si="129"/>
        <v>#NUM!</v>
      </c>
      <c r="AB133" s="45"/>
      <c r="AC133" s="46" t="e">
        <f>AC141</f>
        <v>#NUM!</v>
      </c>
      <c r="AD133" s="46" t="e">
        <f>AD141</f>
        <v>#NUM!</v>
      </c>
      <c r="AE133" s="44" t="e">
        <f t="shared" si="130"/>
        <v>#NUM!</v>
      </c>
      <c r="AF133" s="47" t="e">
        <f t="shared" si="131"/>
        <v>#NUM!</v>
      </c>
      <c r="AG133" s="48" t="e">
        <f>AF133/AF141</f>
        <v>#NUM!</v>
      </c>
      <c r="AH133" s="49" t="e">
        <f t="shared" si="132"/>
        <v>#NUM!</v>
      </c>
      <c r="AI133" s="49" t="e">
        <f t="shared" si="133"/>
        <v>#NUM!</v>
      </c>
      <c r="AJ133" s="50" t="e">
        <f t="shared" si="134"/>
        <v>#NUM!</v>
      </c>
      <c r="AK133" s="51" t="e">
        <f t="shared" si="135"/>
        <v>#NUM!</v>
      </c>
      <c r="AL133" s="50" t="e">
        <f t="shared" si="136"/>
        <v>#NUM!</v>
      </c>
      <c r="AM133" s="39">
        <f t="shared" si="137"/>
        <v>1.9599639845400536</v>
      </c>
      <c r="AN133" s="40" t="e">
        <f t="shared" si="138"/>
        <v>#NUM!</v>
      </c>
      <c r="AO133" s="40" t="e">
        <f t="shared" si="139"/>
        <v>#NUM!</v>
      </c>
      <c r="AP133" s="52" t="e">
        <f t="shared" si="118"/>
        <v>#NUM!</v>
      </c>
      <c r="AQ133" s="52" t="e">
        <f t="shared" si="118"/>
        <v>#NUM!</v>
      </c>
      <c r="AR133" s="19"/>
      <c r="AT133" s="53"/>
      <c r="AU133" s="53">
        <v>1</v>
      </c>
      <c r="AV133" s="54"/>
      <c r="AW133" s="54"/>
      <c r="AY133" s="30"/>
      <c r="AZ133" s="30"/>
      <c r="BA133" s="2"/>
      <c r="BB133" s="2"/>
      <c r="BC133" s="2"/>
      <c r="BD133" s="2"/>
      <c r="BE133" s="2"/>
      <c r="BF133" s="2"/>
      <c r="BG133" s="2"/>
      <c r="BH133" s="2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1:71" x14ac:dyDescent="0.3">
      <c r="A134" s="5"/>
      <c r="B134" s="31" t="s">
        <v>68</v>
      </c>
      <c r="C134" s="32"/>
      <c r="D134" s="32"/>
      <c r="E134" s="32"/>
      <c r="F134" s="33"/>
      <c r="H134" s="34" t="e">
        <f t="shared" si="119"/>
        <v>#NUM!</v>
      </c>
      <c r="I134" s="35" t="e">
        <f t="shared" si="125"/>
        <v>#NUM!</v>
      </c>
      <c r="J134" s="36" t="e">
        <f t="shared" si="120"/>
        <v>#NUM!</v>
      </c>
      <c r="K134" s="36" t="e">
        <f t="shared" si="126"/>
        <v>#NUM!</v>
      </c>
      <c r="L134" s="36" t="e">
        <f t="shared" si="121"/>
        <v>#NUM!</v>
      </c>
      <c r="M134" s="37">
        <f t="shared" si="122"/>
        <v>0</v>
      </c>
      <c r="N134" s="38" t="e">
        <f t="shared" si="123"/>
        <v>#NUM!</v>
      </c>
      <c r="O134" s="39">
        <f t="shared" si="127"/>
        <v>1.9599639845400536</v>
      </c>
      <c r="P134" s="40" t="e">
        <f t="shared" si="117"/>
        <v>#NUM!</v>
      </c>
      <c r="Q134" s="40" t="e">
        <f t="shared" si="117"/>
        <v>#NUM!</v>
      </c>
      <c r="R134" s="41">
        <f t="shared" si="124"/>
        <v>0</v>
      </c>
      <c r="S134" s="41">
        <f t="shared" si="124"/>
        <v>0</v>
      </c>
      <c r="T134" s="42"/>
      <c r="V134" s="43" t="e">
        <f>(J134-L141)^2</f>
        <v>#NUM!</v>
      </c>
      <c r="W134" s="44" t="e">
        <f t="shared" si="128"/>
        <v>#NUM!</v>
      </c>
      <c r="X134" s="2">
        <v>1</v>
      </c>
      <c r="Y134" s="30"/>
      <c r="Z134" s="30"/>
      <c r="AA134" s="35" t="e">
        <f t="shared" si="129"/>
        <v>#NUM!</v>
      </c>
      <c r="AB134" s="45"/>
      <c r="AC134" s="46" t="e">
        <f>AC141</f>
        <v>#NUM!</v>
      </c>
      <c r="AD134" s="46" t="e">
        <f>AD141</f>
        <v>#NUM!</v>
      </c>
      <c r="AE134" s="44" t="e">
        <f t="shared" si="130"/>
        <v>#NUM!</v>
      </c>
      <c r="AF134" s="47" t="e">
        <f t="shared" si="131"/>
        <v>#NUM!</v>
      </c>
      <c r="AG134" s="48" t="e">
        <f>AF134/AF141</f>
        <v>#NUM!</v>
      </c>
      <c r="AH134" s="49" t="e">
        <f t="shared" si="132"/>
        <v>#NUM!</v>
      </c>
      <c r="AI134" s="49" t="e">
        <f t="shared" si="133"/>
        <v>#NUM!</v>
      </c>
      <c r="AJ134" s="50" t="e">
        <f t="shared" si="134"/>
        <v>#NUM!</v>
      </c>
      <c r="AK134" s="51" t="e">
        <f t="shared" si="135"/>
        <v>#NUM!</v>
      </c>
      <c r="AL134" s="50" t="e">
        <f t="shared" si="136"/>
        <v>#NUM!</v>
      </c>
      <c r="AM134" s="39">
        <f t="shared" si="137"/>
        <v>1.9599639845400536</v>
      </c>
      <c r="AN134" s="40" t="e">
        <f t="shared" si="138"/>
        <v>#NUM!</v>
      </c>
      <c r="AO134" s="40" t="e">
        <f t="shared" si="139"/>
        <v>#NUM!</v>
      </c>
      <c r="AP134" s="52" t="e">
        <f t="shared" si="118"/>
        <v>#NUM!</v>
      </c>
      <c r="AQ134" s="52" t="e">
        <f t="shared" si="118"/>
        <v>#NUM!</v>
      </c>
      <c r="AR134" s="19"/>
      <c r="AT134" s="53"/>
      <c r="AU134" s="53">
        <v>1</v>
      </c>
      <c r="AV134" s="54"/>
      <c r="AW134" s="54"/>
      <c r="AY134" s="30"/>
      <c r="AZ134" s="30"/>
      <c r="BA134" s="2"/>
      <c r="BB134" s="2"/>
      <c r="BC134" s="2"/>
      <c r="BD134" s="2"/>
      <c r="BE134" s="2"/>
      <c r="BF134" s="2"/>
      <c r="BG134" s="2"/>
      <c r="BH134" s="2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1:71" x14ac:dyDescent="0.3">
      <c r="A135" s="5"/>
      <c r="B135" s="31" t="s">
        <v>69</v>
      </c>
      <c r="C135" s="32"/>
      <c r="D135" s="32"/>
      <c r="E135" s="32"/>
      <c r="F135" s="33"/>
      <c r="H135" s="34" t="e">
        <f t="shared" si="119"/>
        <v>#NUM!</v>
      </c>
      <c r="I135" s="35" t="e">
        <f t="shared" si="125"/>
        <v>#NUM!</v>
      </c>
      <c r="J135" s="36" t="e">
        <f t="shared" si="120"/>
        <v>#NUM!</v>
      </c>
      <c r="K135" s="36" t="e">
        <f t="shared" si="126"/>
        <v>#NUM!</v>
      </c>
      <c r="L135" s="36" t="e">
        <f t="shared" si="121"/>
        <v>#NUM!</v>
      </c>
      <c r="M135" s="37">
        <f t="shared" si="122"/>
        <v>0</v>
      </c>
      <c r="N135" s="38" t="e">
        <f t="shared" si="123"/>
        <v>#NUM!</v>
      </c>
      <c r="O135" s="39">
        <f t="shared" si="127"/>
        <v>1.9599639845400536</v>
      </c>
      <c r="P135" s="40" t="e">
        <f t="shared" si="117"/>
        <v>#NUM!</v>
      </c>
      <c r="Q135" s="40" t="e">
        <f t="shared" si="117"/>
        <v>#NUM!</v>
      </c>
      <c r="R135" s="41">
        <f t="shared" si="124"/>
        <v>0</v>
      </c>
      <c r="S135" s="41">
        <f t="shared" si="124"/>
        <v>0</v>
      </c>
      <c r="T135" s="42"/>
      <c r="V135" s="43" t="e">
        <f>(J135-L141)^2</f>
        <v>#NUM!</v>
      </c>
      <c r="W135" s="44" t="e">
        <f t="shared" si="128"/>
        <v>#NUM!</v>
      </c>
      <c r="X135" s="2">
        <v>1</v>
      </c>
      <c r="Y135" s="30"/>
      <c r="Z135" s="30"/>
      <c r="AA135" s="35" t="e">
        <f t="shared" si="129"/>
        <v>#NUM!</v>
      </c>
      <c r="AB135" s="45"/>
      <c r="AC135" s="46" t="e">
        <f>AC141</f>
        <v>#NUM!</v>
      </c>
      <c r="AD135" s="46" t="e">
        <f>AD141</f>
        <v>#NUM!</v>
      </c>
      <c r="AE135" s="44" t="e">
        <f t="shared" si="130"/>
        <v>#NUM!</v>
      </c>
      <c r="AF135" s="47" t="e">
        <f t="shared" si="131"/>
        <v>#NUM!</v>
      </c>
      <c r="AG135" s="48" t="e">
        <f>AF135/AF141</f>
        <v>#NUM!</v>
      </c>
      <c r="AH135" s="49" t="e">
        <f t="shared" si="132"/>
        <v>#NUM!</v>
      </c>
      <c r="AI135" s="49" t="e">
        <f t="shared" si="133"/>
        <v>#NUM!</v>
      </c>
      <c r="AJ135" s="50" t="e">
        <f t="shared" si="134"/>
        <v>#NUM!</v>
      </c>
      <c r="AK135" s="51" t="e">
        <f t="shared" si="135"/>
        <v>#NUM!</v>
      </c>
      <c r="AL135" s="50" t="e">
        <f t="shared" si="136"/>
        <v>#NUM!</v>
      </c>
      <c r="AM135" s="39">
        <f t="shared" si="137"/>
        <v>1.9599639845400536</v>
      </c>
      <c r="AN135" s="40" t="e">
        <f t="shared" si="138"/>
        <v>#NUM!</v>
      </c>
      <c r="AO135" s="40" t="e">
        <f t="shared" si="139"/>
        <v>#NUM!</v>
      </c>
      <c r="AP135" s="52" t="e">
        <f t="shared" si="118"/>
        <v>#NUM!</v>
      </c>
      <c r="AQ135" s="52" t="e">
        <f t="shared" si="118"/>
        <v>#NUM!</v>
      </c>
      <c r="AR135" s="19"/>
      <c r="AT135" s="53"/>
      <c r="AU135" s="53">
        <v>1</v>
      </c>
      <c r="AV135" s="54"/>
      <c r="AW135" s="54"/>
      <c r="AY135" s="30"/>
      <c r="AZ135" s="30"/>
      <c r="BA135" s="2"/>
      <c r="BB135" s="2"/>
      <c r="BC135" s="2"/>
      <c r="BD135" s="2"/>
      <c r="BE135" s="2"/>
      <c r="BF135" s="2"/>
      <c r="BG135" s="2"/>
      <c r="BH135" s="2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1:71" x14ac:dyDescent="0.3">
      <c r="A136" s="5"/>
      <c r="B136" s="31" t="s">
        <v>70</v>
      </c>
      <c r="C136" s="32"/>
      <c r="D136" s="32"/>
      <c r="E136" s="32"/>
      <c r="F136" s="33"/>
      <c r="H136" s="34" t="e">
        <f t="shared" si="119"/>
        <v>#NUM!</v>
      </c>
      <c r="I136" s="35" t="e">
        <f t="shared" si="125"/>
        <v>#NUM!</v>
      </c>
      <c r="J136" s="36" t="e">
        <f t="shared" si="120"/>
        <v>#NUM!</v>
      </c>
      <c r="K136" s="36" t="e">
        <f t="shared" si="126"/>
        <v>#NUM!</v>
      </c>
      <c r="L136" s="36" t="e">
        <f t="shared" si="121"/>
        <v>#NUM!</v>
      </c>
      <c r="M136" s="37">
        <f t="shared" si="122"/>
        <v>0</v>
      </c>
      <c r="N136" s="38" t="e">
        <f t="shared" si="123"/>
        <v>#NUM!</v>
      </c>
      <c r="O136" s="39">
        <f t="shared" si="127"/>
        <v>1.9599639845400536</v>
      </c>
      <c r="P136" s="40" t="e">
        <f t="shared" si="117"/>
        <v>#NUM!</v>
      </c>
      <c r="Q136" s="40" t="e">
        <f t="shared" si="117"/>
        <v>#NUM!</v>
      </c>
      <c r="R136" s="41">
        <f t="shared" si="124"/>
        <v>0</v>
      </c>
      <c r="S136" s="41">
        <f t="shared" si="124"/>
        <v>0</v>
      </c>
      <c r="T136" s="42"/>
      <c r="V136" s="43" t="e">
        <f>(J136-L141)^2</f>
        <v>#NUM!</v>
      </c>
      <c r="W136" s="44" t="e">
        <f t="shared" si="128"/>
        <v>#NUM!</v>
      </c>
      <c r="X136" s="2">
        <v>1</v>
      </c>
      <c r="Y136" s="30"/>
      <c r="Z136" s="30"/>
      <c r="AA136" s="35" t="e">
        <f t="shared" si="129"/>
        <v>#NUM!</v>
      </c>
      <c r="AB136" s="45"/>
      <c r="AC136" s="46" t="e">
        <f>AC141</f>
        <v>#NUM!</v>
      </c>
      <c r="AD136" s="46" t="e">
        <f>AD141</f>
        <v>#NUM!</v>
      </c>
      <c r="AE136" s="44" t="e">
        <f t="shared" si="130"/>
        <v>#NUM!</v>
      </c>
      <c r="AF136" s="47" t="e">
        <f t="shared" si="131"/>
        <v>#NUM!</v>
      </c>
      <c r="AG136" s="48" t="e">
        <f>AF136/AF141</f>
        <v>#NUM!</v>
      </c>
      <c r="AH136" s="49" t="e">
        <f t="shared" si="132"/>
        <v>#NUM!</v>
      </c>
      <c r="AI136" s="49" t="e">
        <f t="shared" si="133"/>
        <v>#NUM!</v>
      </c>
      <c r="AJ136" s="50" t="e">
        <f t="shared" si="134"/>
        <v>#NUM!</v>
      </c>
      <c r="AK136" s="51" t="e">
        <f t="shared" si="135"/>
        <v>#NUM!</v>
      </c>
      <c r="AL136" s="50" t="e">
        <f t="shared" si="136"/>
        <v>#NUM!</v>
      </c>
      <c r="AM136" s="39">
        <f t="shared" si="137"/>
        <v>1.9599639845400536</v>
      </c>
      <c r="AN136" s="40" t="e">
        <f t="shared" si="138"/>
        <v>#NUM!</v>
      </c>
      <c r="AO136" s="40" t="e">
        <f t="shared" si="139"/>
        <v>#NUM!</v>
      </c>
      <c r="AP136" s="52" t="e">
        <f t="shared" si="118"/>
        <v>#NUM!</v>
      </c>
      <c r="AQ136" s="52" t="e">
        <f t="shared" si="118"/>
        <v>#NUM!</v>
      </c>
      <c r="AR136" s="19"/>
      <c r="AT136" s="53"/>
      <c r="AU136" s="53">
        <v>1</v>
      </c>
      <c r="AV136" s="54"/>
      <c r="AW136" s="54"/>
      <c r="AY136" s="30"/>
      <c r="AZ136" s="30"/>
      <c r="BA136" s="2"/>
      <c r="BB136" s="2"/>
      <c r="BC136" s="2"/>
      <c r="BD136" s="2"/>
      <c r="BE136" s="2"/>
      <c r="BF136" s="2"/>
      <c r="BG136" s="2"/>
      <c r="BH136" s="2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1:71" x14ac:dyDescent="0.3">
      <c r="A137" s="5"/>
      <c r="B137" s="31" t="s">
        <v>71</v>
      </c>
      <c r="C137" s="32"/>
      <c r="D137" s="32"/>
      <c r="E137" s="32"/>
      <c r="F137" s="33"/>
      <c r="H137" s="34" t="e">
        <f t="shared" si="119"/>
        <v>#NUM!</v>
      </c>
      <c r="I137" s="35" t="e">
        <f t="shared" si="125"/>
        <v>#NUM!</v>
      </c>
      <c r="J137" s="36" t="e">
        <f t="shared" si="120"/>
        <v>#NUM!</v>
      </c>
      <c r="K137" s="36" t="e">
        <f t="shared" si="126"/>
        <v>#NUM!</v>
      </c>
      <c r="L137" s="36" t="e">
        <f t="shared" si="121"/>
        <v>#NUM!</v>
      </c>
      <c r="M137" s="37">
        <f t="shared" si="122"/>
        <v>0</v>
      </c>
      <c r="N137" s="38" t="e">
        <f t="shared" si="123"/>
        <v>#NUM!</v>
      </c>
      <c r="O137" s="39">
        <f t="shared" si="127"/>
        <v>1.9599639845400536</v>
      </c>
      <c r="P137" s="40" t="e">
        <f t="shared" si="117"/>
        <v>#NUM!</v>
      </c>
      <c r="Q137" s="40" t="e">
        <f t="shared" si="117"/>
        <v>#NUM!</v>
      </c>
      <c r="R137" s="41">
        <f t="shared" si="124"/>
        <v>0</v>
      </c>
      <c r="S137" s="41">
        <f t="shared" si="124"/>
        <v>0</v>
      </c>
      <c r="T137" s="42"/>
      <c r="V137" s="43" t="e">
        <f>(J137-L141)^2</f>
        <v>#NUM!</v>
      </c>
      <c r="W137" s="44" t="e">
        <f t="shared" si="128"/>
        <v>#NUM!</v>
      </c>
      <c r="X137" s="2">
        <v>1</v>
      </c>
      <c r="Y137" s="30"/>
      <c r="Z137" s="30"/>
      <c r="AA137" s="35" t="e">
        <f t="shared" si="129"/>
        <v>#NUM!</v>
      </c>
      <c r="AB137" s="45"/>
      <c r="AC137" s="46" t="e">
        <f>AC141</f>
        <v>#NUM!</v>
      </c>
      <c r="AD137" s="46" t="e">
        <f>AD141</f>
        <v>#NUM!</v>
      </c>
      <c r="AE137" s="44" t="e">
        <f t="shared" si="130"/>
        <v>#NUM!</v>
      </c>
      <c r="AF137" s="47" t="e">
        <f t="shared" si="131"/>
        <v>#NUM!</v>
      </c>
      <c r="AG137" s="48" t="e">
        <f>AF137/AF141</f>
        <v>#NUM!</v>
      </c>
      <c r="AH137" s="49" t="e">
        <f t="shared" si="132"/>
        <v>#NUM!</v>
      </c>
      <c r="AI137" s="49" t="e">
        <f t="shared" si="133"/>
        <v>#NUM!</v>
      </c>
      <c r="AJ137" s="50" t="e">
        <f t="shared" si="134"/>
        <v>#NUM!</v>
      </c>
      <c r="AK137" s="51" t="e">
        <f t="shared" si="135"/>
        <v>#NUM!</v>
      </c>
      <c r="AL137" s="50" t="e">
        <f t="shared" si="136"/>
        <v>#NUM!</v>
      </c>
      <c r="AM137" s="39">
        <f t="shared" si="137"/>
        <v>1.9599639845400536</v>
      </c>
      <c r="AN137" s="40" t="e">
        <f t="shared" si="138"/>
        <v>#NUM!</v>
      </c>
      <c r="AO137" s="40" t="e">
        <f t="shared" si="139"/>
        <v>#NUM!</v>
      </c>
      <c r="AP137" s="52" t="e">
        <f t="shared" si="118"/>
        <v>#NUM!</v>
      </c>
      <c r="AQ137" s="52" t="e">
        <f t="shared" si="118"/>
        <v>#NUM!</v>
      </c>
      <c r="AR137" s="19"/>
      <c r="AT137" s="53"/>
      <c r="AU137" s="53">
        <v>1</v>
      </c>
      <c r="AV137" s="54"/>
      <c r="AW137" s="54"/>
      <c r="AY137" s="30"/>
      <c r="AZ137" s="30"/>
      <c r="BA137" s="2"/>
      <c r="BB137" s="2"/>
      <c r="BC137" s="2"/>
      <c r="BD137" s="2"/>
      <c r="BE137" s="2"/>
      <c r="BF137" s="2"/>
      <c r="BG137" s="2"/>
      <c r="BH137" s="2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1:71" x14ac:dyDescent="0.3">
      <c r="A138" s="5"/>
      <c r="B138" s="31" t="s">
        <v>72</v>
      </c>
      <c r="C138" s="32"/>
      <c r="D138" s="32"/>
      <c r="E138" s="32"/>
      <c r="F138" s="33"/>
      <c r="H138" s="34" t="e">
        <f t="shared" si="119"/>
        <v>#NUM!</v>
      </c>
      <c r="I138" s="35" t="e">
        <f t="shared" si="125"/>
        <v>#NUM!</v>
      </c>
      <c r="J138" s="36" t="e">
        <f t="shared" si="120"/>
        <v>#NUM!</v>
      </c>
      <c r="K138" s="36" t="e">
        <f t="shared" si="126"/>
        <v>#NUM!</v>
      </c>
      <c r="L138" s="36" t="e">
        <f t="shared" si="121"/>
        <v>#NUM!</v>
      </c>
      <c r="M138" s="37">
        <f t="shared" si="122"/>
        <v>0</v>
      </c>
      <c r="N138" s="38" t="e">
        <f t="shared" si="123"/>
        <v>#NUM!</v>
      </c>
      <c r="O138" s="39">
        <f t="shared" si="127"/>
        <v>1.9599639845400536</v>
      </c>
      <c r="P138" s="40" t="e">
        <f t="shared" si="117"/>
        <v>#NUM!</v>
      </c>
      <c r="Q138" s="40" t="e">
        <f t="shared" si="117"/>
        <v>#NUM!</v>
      </c>
      <c r="R138" s="41">
        <f t="shared" si="124"/>
        <v>0</v>
      </c>
      <c r="S138" s="41">
        <f t="shared" si="124"/>
        <v>0</v>
      </c>
      <c r="T138" s="42"/>
      <c r="V138" s="43" t="e">
        <f>(J138-L141)^2</f>
        <v>#NUM!</v>
      </c>
      <c r="W138" s="44" t="e">
        <f t="shared" si="128"/>
        <v>#NUM!</v>
      </c>
      <c r="X138" s="2">
        <v>1</v>
      </c>
      <c r="Y138" s="30"/>
      <c r="Z138" s="30"/>
      <c r="AA138" s="35" t="e">
        <f t="shared" si="129"/>
        <v>#NUM!</v>
      </c>
      <c r="AB138" s="45"/>
      <c r="AC138" s="46" t="e">
        <f>AC141</f>
        <v>#NUM!</v>
      </c>
      <c r="AD138" s="46" t="e">
        <f>AD141</f>
        <v>#NUM!</v>
      </c>
      <c r="AE138" s="44" t="e">
        <f t="shared" si="130"/>
        <v>#NUM!</v>
      </c>
      <c r="AF138" s="47" t="e">
        <f t="shared" si="131"/>
        <v>#NUM!</v>
      </c>
      <c r="AG138" s="48" t="e">
        <f>AF138/AF141</f>
        <v>#NUM!</v>
      </c>
      <c r="AH138" s="49" t="e">
        <f t="shared" si="132"/>
        <v>#NUM!</v>
      </c>
      <c r="AI138" s="49" t="e">
        <f t="shared" si="133"/>
        <v>#NUM!</v>
      </c>
      <c r="AJ138" s="50" t="e">
        <f t="shared" si="134"/>
        <v>#NUM!</v>
      </c>
      <c r="AK138" s="51" t="e">
        <f t="shared" si="135"/>
        <v>#NUM!</v>
      </c>
      <c r="AL138" s="50" t="e">
        <f t="shared" si="136"/>
        <v>#NUM!</v>
      </c>
      <c r="AM138" s="39">
        <f t="shared" si="137"/>
        <v>1.9599639845400536</v>
      </c>
      <c r="AN138" s="40" t="e">
        <f t="shared" si="138"/>
        <v>#NUM!</v>
      </c>
      <c r="AO138" s="40" t="e">
        <f t="shared" si="139"/>
        <v>#NUM!</v>
      </c>
      <c r="AP138" s="52" t="e">
        <f t="shared" si="118"/>
        <v>#NUM!</v>
      </c>
      <c r="AQ138" s="52" t="e">
        <f t="shared" si="118"/>
        <v>#NUM!</v>
      </c>
      <c r="AR138" s="19"/>
      <c r="AT138" s="53"/>
      <c r="AU138" s="53">
        <v>1</v>
      </c>
      <c r="AV138" s="54"/>
      <c r="AW138" s="54"/>
      <c r="AY138" s="30"/>
      <c r="AZ138" s="30"/>
      <c r="BA138" s="2"/>
      <c r="BB138" s="2"/>
      <c r="BC138" s="2"/>
      <c r="BD138" s="2"/>
      <c r="BE138" s="2"/>
      <c r="BF138" s="2"/>
      <c r="BG138" s="2"/>
      <c r="BH138" s="2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1:71" x14ac:dyDescent="0.3">
      <c r="A139" s="5"/>
      <c r="B139" s="31" t="s">
        <v>73</v>
      </c>
      <c r="C139" s="32"/>
      <c r="D139" s="32"/>
      <c r="E139" s="32"/>
      <c r="F139" s="33"/>
      <c r="H139" s="34" t="e">
        <f t="shared" si="119"/>
        <v>#NUM!</v>
      </c>
      <c r="I139" s="35" t="e">
        <f t="shared" si="125"/>
        <v>#NUM!</v>
      </c>
      <c r="J139" s="36" t="e">
        <f t="shared" si="120"/>
        <v>#NUM!</v>
      </c>
      <c r="K139" s="36" t="e">
        <f t="shared" si="126"/>
        <v>#NUM!</v>
      </c>
      <c r="L139" s="36" t="e">
        <f t="shared" si="121"/>
        <v>#NUM!</v>
      </c>
      <c r="M139" s="37">
        <f t="shared" si="122"/>
        <v>0</v>
      </c>
      <c r="N139" s="38" t="e">
        <f t="shared" si="123"/>
        <v>#NUM!</v>
      </c>
      <c r="O139" s="39">
        <f t="shared" si="127"/>
        <v>1.9599639845400536</v>
      </c>
      <c r="P139" s="40" t="e">
        <f t="shared" si="117"/>
        <v>#NUM!</v>
      </c>
      <c r="Q139" s="40" t="e">
        <f t="shared" si="117"/>
        <v>#NUM!</v>
      </c>
      <c r="R139" s="41">
        <f t="shared" si="124"/>
        <v>0</v>
      </c>
      <c r="S139" s="41">
        <f t="shared" si="124"/>
        <v>0</v>
      </c>
      <c r="T139" s="42"/>
      <c r="V139" s="43" t="e">
        <f>(J139-L141)^2</f>
        <v>#NUM!</v>
      </c>
      <c r="W139" s="44" t="e">
        <f t="shared" si="128"/>
        <v>#NUM!</v>
      </c>
      <c r="X139" s="2">
        <v>1</v>
      </c>
      <c r="Y139" s="30"/>
      <c r="Z139" s="30"/>
      <c r="AA139" s="35" t="e">
        <f t="shared" si="129"/>
        <v>#NUM!</v>
      </c>
      <c r="AB139" s="45"/>
      <c r="AC139" s="46" t="e">
        <f>AC141</f>
        <v>#NUM!</v>
      </c>
      <c r="AD139" s="46" t="e">
        <f>AD141</f>
        <v>#NUM!</v>
      </c>
      <c r="AE139" s="44" t="e">
        <f t="shared" si="130"/>
        <v>#NUM!</v>
      </c>
      <c r="AF139" s="47" t="e">
        <f t="shared" si="131"/>
        <v>#NUM!</v>
      </c>
      <c r="AG139" s="48" t="e">
        <f>AF139/AF141</f>
        <v>#NUM!</v>
      </c>
      <c r="AH139" s="49" t="e">
        <f t="shared" si="132"/>
        <v>#NUM!</v>
      </c>
      <c r="AI139" s="49" t="e">
        <f t="shared" si="133"/>
        <v>#NUM!</v>
      </c>
      <c r="AJ139" s="50" t="e">
        <f t="shared" si="134"/>
        <v>#NUM!</v>
      </c>
      <c r="AK139" s="51" t="e">
        <f t="shared" si="135"/>
        <v>#NUM!</v>
      </c>
      <c r="AL139" s="50" t="e">
        <f t="shared" si="136"/>
        <v>#NUM!</v>
      </c>
      <c r="AM139" s="39">
        <f t="shared" si="137"/>
        <v>1.9599639845400536</v>
      </c>
      <c r="AN139" s="40" t="e">
        <f t="shared" si="138"/>
        <v>#NUM!</v>
      </c>
      <c r="AO139" s="40" t="e">
        <f t="shared" si="139"/>
        <v>#NUM!</v>
      </c>
      <c r="AP139" s="52" t="e">
        <f t="shared" si="118"/>
        <v>#NUM!</v>
      </c>
      <c r="AQ139" s="52" t="e">
        <f t="shared" si="118"/>
        <v>#NUM!</v>
      </c>
      <c r="AR139" s="19"/>
      <c r="AT139" s="53"/>
      <c r="AU139" s="53">
        <v>1</v>
      </c>
      <c r="AV139" s="54"/>
      <c r="AW139" s="54"/>
      <c r="AY139" s="30"/>
      <c r="AZ139" s="30"/>
      <c r="BA139" s="2"/>
      <c r="BB139" s="2"/>
      <c r="BC139" s="2"/>
      <c r="BD139" s="2"/>
      <c r="BE139" s="2"/>
      <c r="BF139" s="2"/>
      <c r="BG139" s="2"/>
      <c r="BH139" s="2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1:71" x14ac:dyDescent="0.3">
      <c r="A140" s="5"/>
      <c r="B140" s="31" t="s">
        <v>74</v>
      </c>
      <c r="C140" s="32"/>
      <c r="D140" s="32"/>
      <c r="E140" s="32"/>
      <c r="F140" s="33"/>
      <c r="H140" s="34" t="e">
        <f t="shared" si="119"/>
        <v>#NUM!</v>
      </c>
      <c r="I140" s="35" t="e">
        <f t="shared" si="125"/>
        <v>#NUM!</v>
      </c>
      <c r="J140" s="36" t="e">
        <f t="shared" si="120"/>
        <v>#NUM!</v>
      </c>
      <c r="K140" s="36" t="e">
        <f t="shared" si="126"/>
        <v>#NUM!</v>
      </c>
      <c r="L140" s="36" t="e">
        <f t="shared" si="121"/>
        <v>#NUM!</v>
      </c>
      <c r="M140" s="37">
        <f t="shared" si="122"/>
        <v>0</v>
      </c>
      <c r="N140" s="38" t="e">
        <f t="shared" si="123"/>
        <v>#NUM!</v>
      </c>
      <c r="O140" s="39">
        <f t="shared" si="127"/>
        <v>1.9599639845400536</v>
      </c>
      <c r="P140" s="40" t="e">
        <f t="shared" si="117"/>
        <v>#NUM!</v>
      </c>
      <c r="Q140" s="40" t="e">
        <f t="shared" si="117"/>
        <v>#NUM!</v>
      </c>
      <c r="R140" s="41">
        <f t="shared" si="124"/>
        <v>0</v>
      </c>
      <c r="S140" s="41">
        <f t="shared" si="124"/>
        <v>0</v>
      </c>
      <c r="T140" s="42"/>
      <c r="V140" s="43" t="e">
        <f>(J140-L141)^2</f>
        <v>#NUM!</v>
      </c>
      <c r="W140" s="44" t="e">
        <f t="shared" si="128"/>
        <v>#NUM!</v>
      </c>
      <c r="X140" s="2">
        <v>1</v>
      </c>
      <c r="Y140" s="30"/>
      <c r="Z140" s="30"/>
      <c r="AA140" s="35" t="e">
        <f t="shared" si="129"/>
        <v>#NUM!</v>
      </c>
      <c r="AB140" s="45"/>
      <c r="AC140" s="46" t="e">
        <f>AC141</f>
        <v>#NUM!</v>
      </c>
      <c r="AD140" s="46" t="e">
        <f>AD141</f>
        <v>#NUM!</v>
      </c>
      <c r="AE140" s="44" t="e">
        <f t="shared" si="130"/>
        <v>#NUM!</v>
      </c>
      <c r="AF140" s="47" t="e">
        <f t="shared" si="131"/>
        <v>#NUM!</v>
      </c>
      <c r="AG140" s="48" t="e">
        <f>AF140/AF141</f>
        <v>#NUM!</v>
      </c>
      <c r="AH140" s="49" t="e">
        <f t="shared" si="132"/>
        <v>#NUM!</v>
      </c>
      <c r="AI140" s="49" t="e">
        <f t="shared" si="133"/>
        <v>#NUM!</v>
      </c>
      <c r="AJ140" s="50" t="e">
        <f t="shared" si="134"/>
        <v>#NUM!</v>
      </c>
      <c r="AK140" s="51" t="e">
        <f t="shared" si="135"/>
        <v>#NUM!</v>
      </c>
      <c r="AL140" s="50" t="e">
        <f t="shared" si="136"/>
        <v>#NUM!</v>
      </c>
      <c r="AM140" s="39">
        <f t="shared" si="137"/>
        <v>1.9599639845400536</v>
      </c>
      <c r="AN140" s="40" t="e">
        <f t="shared" si="138"/>
        <v>#NUM!</v>
      </c>
      <c r="AO140" s="40" t="e">
        <f t="shared" si="139"/>
        <v>#NUM!</v>
      </c>
      <c r="AP140" s="52" t="e">
        <f t="shared" si="118"/>
        <v>#NUM!</v>
      </c>
      <c r="AQ140" s="52" t="e">
        <f t="shared" si="118"/>
        <v>#NUM!</v>
      </c>
      <c r="AR140" s="19"/>
      <c r="AT140" s="53"/>
      <c r="AU140" s="53">
        <v>1</v>
      </c>
      <c r="AV140" s="54"/>
      <c r="AW140" s="54"/>
      <c r="AY140" s="30"/>
      <c r="AZ140" s="30"/>
      <c r="BA140" s="2"/>
      <c r="BB140" s="2"/>
      <c r="BC140" s="2"/>
      <c r="BD140" s="2"/>
      <c r="BE140" s="2"/>
      <c r="BF140" s="2"/>
      <c r="BG140" s="2"/>
      <c r="BH140" s="2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1:71" x14ac:dyDescent="0.3">
      <c r="A141" s="5"/>
      <c r="B141" s="55">
        <f>COUNT(C128:C140)</f>
        <v>0</v>
      </c>
      <c r="C141" s="56"/>
      <c r="D141" s="56"/>
      <c r="E141" s="56"/>
      <c r="F141" s="57"/>
      <c r="H141" s="58"/>
      <c r="I141" s="59" t="e">
        <f>SUM(I128:I140)</f>
        <v>#NUM!</v>
      </c>
      <c r="J141" s="60"/>
      <c r="K141" s="61" t="e">
        <f>SUM(K128:K140)</f>
        <v>#NUM!</v>
      </c>
      <c r="L141" s="62" t="e">
        <f>K141/I141</f>
        <v>#NUM!</v>
      </c>
      <c r="M141" s="63" t="e">
        <f>EXP(L141)</f>
        <v>#NUM!</v>
      </c>
      <c r="N141" s="64" t="e">
        <f>SQRT(1/I141)</f>
        <v>#NUM!</v>
      </c>
      <c r="O141" s="39">
        <f t="shared" si="127"/>
        <v>1.9599639845400536</v>
      </c>
      <c r="P141" s="65" t="e">
        <f>L141-(N141*O141)</f>
        <v>#NUM!</v>
      </c>
      <c r="Q141" s="65" t="e">
        <f>L141+(N141*O141)</f>
        <v>#NUM!</v>
      </c>
      <c r="R141" s="66" t="e">
        <f>EXP(P141)</f>
        <v>#NUM!</v>
      </c>
      <c r="S141" s="67" t="e">
        <f>EXP(Q141)</f>
        <v>#NUM!</v>
      </c>
      <c r="T141" s="68"/>
      <c r="U141" s="68"/>
      <c r="V141" s="69"/>
      <c r="W141" s="70" t="e">
        <f>SUM(W128:W140)</f>
        <v>#NUM!</v>
      </c>
      <c r="X141" s="71">
        <f>SUM(X128:X140)</f>
        <v>13</v>
      </c>
      <c r="Y141" s="72" t="e">
        <f>W141-(X141-1)</f>
        <v>#NUM!</v>
      </c>
      <c r="Z141" s="59" t="e">
        <f>I141</f>
        <v>#NUM!</v>
      </c>
      <c r="AA141" s="59" t="e">
        <f>SUM(AA128:AA140)</f>
        <v>#NUM!</v>
      </c>
      <c r="AB141" s="73" t="e">
        <f>AA141/Z141</f>
        <v>#NUM!</v>
      </c>
      <c r="AC141" s="74" t="e">
        <f>Y141/(Z141-AB141)</f>
        <v>#NUM!</v>
      </c>
      <c r="AD141" s="74" t="e">
        <f>IF(W141&lt;X141-1,"0",AC141)</f>
        <v>#NUM!</v>
      </c>
      <c r="AE141" s="69"/>
      <c r="AF141" s="59" t="e">
        <f>SUM(AF128:AF140)</f>
        <v>#NUM!</v>
      </c>
      <c r="AG141" s="75" t="e">
        <f>SUM(AG128:AG140)</f>
        <v>#NUM!</v>
      </c>
      <c r="AH141" s="72" t="e">
        <f>SUM(AH128:AH140)</f>
        <v>#NUM!</v>
      </c>
      <c r="AI141" s="72" t="e">
        <f>AH141/AF141</f>
        <v>#NUM!</v>
      </c>
      <c r="AJ141" s="67" t="e">
        <f>EXP(AI141)</f>
        <v>#NUM!</v>
      </c>
      <c r="AK141" s="76" t="e">
        <f>1/AF141</f>
        <v>#NUM!</v>
      </c>
      <c r="AL141" s="77" t="e">
        <f>SQRT(AK141)</f>
        <v>#NUM!</v>
      </c>
      <c r="AM141" s="39">
        <f t="shared" si="137"/>
        <v>1.9599639845400536</v>
      </c>
      <c r="AN141" s="65" t="e">
        <f>AI141-(AM141*AL141)</f>
        <v>#NUM!</v>
      </c>
      <c r="AO141" s="65" t="e">
        <f t="shared" si="139"/>
        <v>#NUM!</v>
      </c>
      <c r="AP141" s="78" t="e">
        <f>EXP(AN141)</f>
        <v>#NUM!</v>
      </c>
      <c r="AQ141" s="78" t="e">
        <f>EXP(AO141)</f>
        <v>#NUM!</v>
      </c>
      <c r="AR141" s="79"/>
      <c r="AS141" s="80"/>
      <c r="AT141" s="81" t="e">
        <f>W141</f>
        <v>#NUM!</v>
      </c>
      <c r="AU141" s="55">
        <f>SUM(AU128:AU140)</f>
        <v>13</v>
      </c>
      <c r="AV141" s="82" t="e">
        <f>(AT141-(AU141-1))/AT141</f>
        <v>#NUM!</v>
      </c>
      <c r="AW141" s="83" t="e">
        <f>IF(W141&lt;X141-1,"0%",AV141)</f>
        <v>#NUM!</v>
      </c>
      <c r="AX141" s="80"/>
      <c r="AY141" s="61" t="e">
        <f>AT141/(AU141-1)</f>
        <v>#NUM!</v>
      </c>
      <c r="AZ141" s="84" t="e">
        <f>LN(AY141)</f>
        <v>#NUM!</v>
      </c>
      <c r="BA141" s="61" t="e">
        <f>LN(AT141)</f>
        <v>#NUM!</v>
      </c>
      <c r="BB141" s="61">
        <f>LN(AU141-1)</f>
        <v>2.4849066497880004</v>
      </c>
      <c r="BC141" s="61" t="e">
        <f>SQRT(2*AT141)</f>
        <v>#NUM!</v>
      </c>
      <c r="BD141" s="61">
        <f>SQRT(2*AU141-3)</f>
        <v>4.7958315233127191</v>
      </c>
      <c r="BE141" s="61">
        <f>2*(AU141-2)</f>
        <v>22</v>
      </c>
      <c r="BF141" s="61">
        <f>3*(AU141-2)^2</f>
        <v>363</v>
      </c>
      <c r="BG141" s="61">
        <f>1/BE141</f>
        <v>4.5454545454545456E-2</v>
      </c>
      <c r="BH141" s="85">
        <f>1/BF141</f>
        <v>2.7548209366391185E-3</v>
      </c>
      <c r="BI141" s="85">
        <f>SQRT(BG141*(1-BH141))</f>
        <v>0.21290684892943643</v>
      </c>
      <c r="BJ141" s="86" t="e">
        <f>0.5*(BA141-BB141)/(BC141-BD141)</f>
        <v>#NUM!</v>
      </c>
      <c r="BK141" s="86" t="e">
        <f>IF(W141&lt;=X141,BI141,BJ141)</f>
        <v>#NUM!</v>
      </c>
      <c r="BL141" s="72" t="e">
        <f>AZ141-(1.96*BK141)</f>
        <v>#NUM!</v>
      </c>
      <c r="BM141" s="72" t="e">
        <f>AZ141+(1.96*BK141)</f>
        <v>#NUM!</v>
      </c>
      <c r="BN141" s="72"/>
      <c r="BO141" s="84" t="e">
        <f>EXP(BL141)</f>
        <v>#NUM!</v>
      </c>
      <c r="BP141" s="84" t="e">
        <f>EXP(BM141)</f>
        <v>#NUM!</v>
      </c>
      <c r="BQ141" s="87" t="e">
        <f>AW141</f>
        <v>#NUM!</v>
      </c>
      <c r="BR141" s="87" t="e">
        <f>(BO141-1)/BO141</f>
        <v>#NUM!</v>
      </c>
      <c r="BS141" s="87" t="e">
        <f>(BP141-1)/BP141</f>
        <v>#NUM!</v>
      </c>
    </row>
    <row r="142" spans="1:71" x14ac:dyDescent="0.3">
      <c r="C142" s="88"/>
      <c r="D142" s="88"/>
      <c r="E142" s="88"/>
      <c r="F142" s="89"/>
      <c r="N142" s="90"/>
      <c r="O142" s="90"/>
      <c r="P142" s="90"/>
      <c r="Q142" s="90"/>
      <c r="R142" s="90"/>
      <c r="S142" s="90"/>
      <c r="T142" s="90"/>
      <c r="X142" s="91"/>
      <c r="Y142" s="92"/>
      <c r="Z142" s="92"/>
      <c r="AA142" s="92"/>
      <c r="AB142" s="93"/>
      <c r="AC142" s="93"/>
      <c r="AD142" s="93"/>
      <c r="AE142" s="93"/>
      <c r="AP142" s="94"/>
      <c r="AQ142" s="94"/>
      <c r="AR142" s="94"/>
      <c r="BC142" s="95"/>
      <c r="BJ142" s="92" t="s">
        <v>80</v>
      </c>
      <c r="BP142" s="96" t="s">
        <v>81</v>
      </c>
      <c r="BQ142" s="97" t="e">
        <f>BQ141</f>
        <v>#NUM!</v>
      </c>
      <c r="BR142" s="97" t="e">
        <f>IF(BR141&lt;0,"0%",BR141)</f>
        <v>#NUM!</v>
      </c>
      <c r="BS142" s="98" t="e">
        <f>IF(BS141&lt;0,"0%",BS141)</f>
        <v>#NUM!</v>
      </c>
    </row>
    <row r="143" spans="1:71" ht="26" x14ac:dyDescent="0.3">
      <c r="A143" s="5"/>
      <c r="B143" s="5"/>
      <c r="C143" s="99"/>
      <c r="D143" s="99"/>
      <c r="E143" s="99"/>
      <c r="F143" s="100"/>
      <c r="G143" s="5"/>
      <c r="H143" s="5"/>
      <c r="N143" s="101"/>
      <c r="O143" s="101"/>
      <c r="P143" s="101"/>
      <c r="Q143" s="101"/>
      <c r="R143" s="101"/>
      <c r="S143" s="101"/>
      <c r="T143" s="101"/>
      <c r="AB143" s="1"/>
      <c r="AE143" s="95"/>
      <c r="AF143" s="102"/>
      <c r="AG143" s="102"/>
      <c r="AH143" s="102"/>
      <c r="AI143" s="102"/>
      <c r="AJ143" s="102"/>
      <c r="AK143" s="103" t="s">
        <v>82</v>
      </c>
      <c r="AL143" s="104">
        <f>TINV((1-$E$1),(X141-2))</f>
        <v>2.2009851600916384</v>
      </c>
      <c r="AN143" s="105" t="s">
        <v>83</v>
      </c>
      <c r="AO143" s="106">
        <f>$E$1</f>
        <v>0.95</v>
      </c>
      <c r="AP143" s="107" t="e">
        <f>EXP(AI141-AL143*SQRT((1/Z141)+AD141))</f>
        <v>#NUM!</v>
      </c>
      <c r="AQ143" s="107" t="e">
        <f>EXP(AI141+AL143*SQRT((1/Z141)+AD141))</f>
        <v>#NUM!</v>
      </c>
      <c r="AR143" s="19"/>
      <c r="BB143" s="108"/>
      <c r="BC143" s="95"/>
      <c r="BD143" s="95"/>
      <c r="BF143" s="42"/>
      <c r="BH143" s="95"/>
      <c r="BI143" s="109"/>
      <c r="BM143" s="95"/>
    </row>
    <row r="144" spans="1:71" ht="14.5" x14ac:dyDescent="0.3">
      <c r="A144" s="5"/>
      <c r="B144" s="5"/>
      <c r="C144" s="99"/>
      <c r="D144" s="99"/>
      <c r="E144" s="99"/>
      <c r="F144" s="100"/>
      <c r="G144" s="5"/>
      <c r="H144" s="5"/>
      <c r="N144" s="101"/>
      <c r="O144" s="101"/>
      <c r="P144" s="101"/>
      <c r="Q144" s="101"/>
      <c r="R144" s="101"/>
      <c r="S144" s="101"/>
      <c r="T144" s="101"/>
      <c r="AB144" s="1"/>
      <c r="AE144" s="95"/>
      <c r="AF144" s="102"/>
      <c r="AG144" s="102"/>
      <c r="AH144" s="110"/>
      <c r="AI144" s="111"/>
      <c r="AJ144" s="112"/>
      <c r="AK144" s="113"/>
      <c r="AL144" s="14"/>
      <c r="AO144" s="114"/>
      <c r="AP144" s="19"/>
      <c r="AQ144" s="19"/>
      <c r="AR144" s="19"/>
      <c r="BB144" s="108"/>
      <c r="BC144" s="95"/>
      <c r="BD144" s="95"/>
      <c r="BF144" s="42"/>
      <c r="BH144" s="95"/>
      <c r="BI144" s="115"/>
      <c r="BM144" s="95"/>
    </row>
    <row r="145" spans="1:71" x14ac:dyDescent="0.3">
      <c r="C145" s="89"/>
      <c r="D145" s="89"/>
      <c r="E145" s="89"/>
      <c r="F145" s="89"/>
    </row>
    <row r="146" spans="1:71" x14ac:dyDescent="0.3">
      <c r="G146" s="123" t="s">
        <v>3</v>
      </c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5"/>
      <c r="T146" s="11"/>
      <c r="U146" s="123" t="s">
        <v>4</v>
      </c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5"/>
      <c r="AR146" s="11"/>
      <c r="AS146" s="123" t="s">
        <v>5</v>
      </c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24"/>
      <c r="BD146" s="124"/>
      <c r="BE146" s="124"/>
      <c r="BF146" s="124"/>
      <c r="BG146" s="124"/>
      <c r="BH146" s="124"/>
      <c r="BI146" s="124"/>
      <c r="BJ146" s="124"/>
      <c r="BK146" s="124"/>
      <c r="BL146" s="124"/>
      <c r="BM146" s="124"/>
      <c r="BN146" s="124"/>
      <c r="BO146" s="124"/>
      <c r="BP146" s="124"/>
      <c r="BQ146" s="124"/>
      <c r="BR146" s="124"/>
      <c r="BS146" s="125"/>
    </row>
    <row r="147" spans="1:71" x14ac:dyDescent="0.3">
      <c r="A147" s="12"/>
      <c r="B147" s="13" t="s">
        <v>6</v>
      </c>
      <c r="C147" s="120" t="s">
        <v>7</v>
      </c>
      <c r="D147" s="121"/>
      <c r="E147" s="122"/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</row>
    <row r="148" spans="1:71" ht="60" x14ac:dyDescent="0.3">
      <c r="B148" s="16"/>
      <c r="C148" s="17" t="s">
        <v>8</v>
      </c>
      <c r="D148" s="18" t="s">
        <v>9</v>
      </c>
      <c r="E148" s="18" t="s">
        <v>10</v>
      </c>
      <c r="F148" s="19"/>
      <c r="H148" s="17" t="s">
        <v>11</v>
      </c>
      <c r="I148" s="17" t="s">
        <v>12</v>
      </c>
      <c r="J148" s="20" t="s">
        <v>13</v>
      </c>
      <c r="K148" s="20" t="s">
        <v>14</v>
      </c>
      <c r="L148" s="20" t="s">
        <v>15</v>
      </c>
      <c r="M148" s="21" t="s">
        <v>16</v>
      </c>
      <c r="N148" s="22" t="s">
        <v>17</v>
      </c>
      <c r="O148" s="22" t="s">
        <v>1</v>
      </c>
      <c r="P148" s="21" t="s">
        <v>18</v>
      </c>
      <c r="Q148" s="21" t="s">
        <v>19</v>
      </c>
      <c r="R148" s="21" t="s">
        <v>9</v>
      </c>
      <c r="S148" s="21" t="s">
        <v>10</v>
      </c>
      <c r="T148" s="23"/>
      <c r="U148" s="24"/>
      <c r="V148" s="25" t="s">
        <v>20</v>
      </c>
      <c r="W148" s="20" t="s">
        <v>21</v>
      </c>
      <c r="X148" s="3" t="s">
        <v>22</v>
      </c>
      <c r="Y148" s="3" t="s">
        <v>23</v>
      </c>
      <c r="Z148" s="3" t="s">
        <v>24</v>
      </c>
      <c r="AA148" s="20" t="s">
        <v>25</v>
      </c>
      <c r="AB148" s="20" t="s">
        <v>26</v>
      </c>
      <c r="AC148" s="26" t="s">
        <v>27</v>
      </c>
      <c r="AD148" s="26" t="s">
        <v>28</v>
      </c>
      <c r="AE148" s="3" t="s">
        <v>29</v>
      </c>
      <c r="AF148" s="20" t="s">
        <v>30</v>
      </c>
      <c r="AG148" s="20" t="s">
        <v>31</v>
      </c>
      <c r="AH148" s="20" t="s">
        <v>32</v>
      </c>
      <c r="AI148" s="3" t="s">
        <v>33</v>
      </c>
      <c r="AJ148" s="22" t="s">
        <v>34</v>
      </c>
      <c r="AK148" s="20" t="s">
        <v>35</v>
      </c>
      <c r="AL148" s="20" t="s">
        <v>36</v>
      </c>
      <c r="AM148" s="3" t="s">
        <v>1</v>
      </c>
      <c r="AN148" s="20" t="s">
        <v>37</v>
      </c>
      <c r="AO148" s="20" t="s">
        <v>38</v>
      </c>
      <c r="AP148" s="21" t="s">
        <v>9</v>
      </c>
      <c r="AQ148" s="21" t="s">
        <v>10</v>
      </c>
      <c r="AR148" s="23"/>
      <c r="AT148" s="27" t="s">
        <v>39</v>
      </c>
      <c r="AU148" s="27" t="s">
        <v>22</v>
      </c>
      <c r="AV148" s="28" t="s">
        <v>40</v>
      </c>
      <c r="AW148" s="26" t="s">
        <v>41</v>
      </c>
      <c r="AY148" s="3" t="s">
        <v>42</v>
      </c>
      <c r="AZ148" s="3" t="s">
        <v>43</v>
      </c>
      <c r="BA148" s="3" t="s">
        <v>44</v>
      </c>
      <c r="BB148" s="3" t="s">
        <v>45</v>
      </c>
      <c r="BC148" s="3" t="s">
        <v>46</v>
      </c>
      <c r="BD148" s="3" t="s">
        <v>47</v>
      </c>
      <c r="BE148" s="3" t="s">
        <v>48</v>
      </c>
      <c r="BF148" s="3" t="s">
        <v>49</v>
      </c>
      <c r="BG148" s="3" t="s">
        <v>50</v>
      </c>
      <c r="BH148" s="3" t="s">
        <v>51</v>
      </c>
      <c r="BI148" s="29" t="s">
        <v>52</v>
      </c>
      <c r="BJ148" s="29" t="s">
        <v>53</v>
      </c>
      <c r="BK148" s="29" t="s">
        <v>54</v>
      </c>
      <c r="BL148" s="29" t="s">
        <v>55</v>
      </c>
      <c r="BM148" s="29" t="s">
        <v>56</v>
      </c>
      <c r="BN148" s="30"/>
      <c r="BO148" s="20" t="s">
        <v>57</v>
      </c>
      <c r="BP148" s="20" t="s">
        <v>58</v>
      </c>
      <c r="BQ148" s="21" t="s">
        <v>59</v>
      </c>
      <c r="BR148" s="21" t="s">
        <v>60</v>
      </c>
      <c r="BS148" s="21" t="s">
        <v>61</v>
      </c>
    </row>
    <row r="149" spans="1:71" x14ac:dyDescent="0.3">
      <c r="B149" s="31" t="s">
        <v>62</v>
      </c>
      <c r="C149" s="32"/>
      <c r="D149" s="32"/>
      <c r="E149" s="32"/>
      <c r="F149" s="33"/>
      <c r="H149" s="34" t="e">
        <f>N149^2</f>
        <v>#NUM!</v>
      </c>
      <c r="I149" s="35" t="e">
        <f>1/H149</f>
        <v>#NUM!</v>
      </c>
      <c r="J149" s="36" t="e">
        <f>LN(M149)</f>
        <v>#NUM!</v>
      </c>
      <c r="K149" s="36" t="e">
        <f>I149*J149</f>
        <v>#NUM!</v>
      </c>
      <c r="L149" s="36" t="e">
        <f>LN(M149)</f>
        <v>#NUM!</v>
      </c>
      <c r="M149" s="37">
        <f>C149</f>
        <v>0</v>
      </c>
      <c r="N149" s="38" t="e">
        <f>(Q149-P149)/(2*O149)</f>
        <v>#NUM!</v>
      </c>
      <c r="O149" s="39">
        <f>$E$2</f>
        <v>1.9599639845400536</v>
      </c>
      <c r="P149" s="40" t="e">
        <f t="shared" ref="P149:Q160" si="140">LN(R149)</f>
        <v>#NUM!</v>
      </c>
      <c r="Q149" s="40" t="e">
        <f t="shared" si="140"/>
        <v>#NUM!</v>
      </c>
      <c r="R149" s="41">
        <f>D149</f>
        <v>0</v>
      </c>
      <c r="S149" s="41">
        <f>E149</f>
        <v>0</v>
      </c>
      <c r="T149" s="42"/>
      <c r="V149" s="43" t="e">
        <f>(J149-L161)^2</f>
        <v>#NUM!</v>
      </c>
      <c r="W149" s="44" t="e">
        <f>I149*V149</f>
        <v>#NUM!</v>
      </c>
      <c r="X149" s="2">
        <v>1</v>
      </c>
      <c r="Y149" s="30"/>
      <c r="Z149" s="30"/>
      <c r="AA149" s="35" t="e">
        <f>I149^2</f>
        <v>#NUM!</v>
      </c>
      <c r="AB149" s="45"/>
      <c r="AC149" s="46" t="e">
        <f>AC161</f>
        <v>#NUM!</v>
      </c>
      <c r="AD149" s="46" t="e">
        <f>AD161</f>
        <v>#NUM!</v>
      </c>
      <c r="AE149" s="44" t="e">
        <f>1/I149</f>
        <v>#NUM!</v>
      </c>
      <c r="AF149" s="47" t="e">
        <f>1/(AD149+AE149)</f>
        <v>#NUM!</v>
      </c>
      <c r="AG149" s="48" t="e">
        <f>AF149/AF161</f>
        <v>#NUM!</v>
      </c>
      <c r="AH149" s="49" t="e">
        <f>AF149*J149</f>
        <v>#NUM!</v>
      </c>
      <c r="AI149" s="49" t="e">
        <f>AH149/AF149</f>
        <v>#NUM!</v>
      </c>
      <c r="AJ149" s="50" t="e">
        <f>EXP(AI149)</f>
        <v>#NUM!</v>
      </c>
      <c r="AK149" s="51" t="e">
        <f>1/AF149</f>
        <v>#NUM!</v>
      </c>
      <c r="AL149" s="50" t="e">
        <f>SQRT(AK149)</f>
        <v>#NUM!</v>
      </c>
      <c r="AM149" s="39">
        <f>$E$2</f>
        <v>1.9599639845400536</v>
      </c>
      <c r="AN149" s="40" t="e">
        <f>AI149-(AM149*AL149)</f>
        <v>#NUM!</v>
      </c>
      <c r="AO149" s="40" t="e">
        <f>AI149+(1.96*AL149)</f>
        <v>#NUM!</v>
      </c>
      <c r="AP149" s="52" t="e">
        <f t="shared" ref="AP149:AQ160" si="141">EXP(AN149)</f>
        <v>#NUM!</v>
      </c>
      <c r="AQ149" s="52" t="e">
        <f t="shared" si="141"/>
        <v>#NUM!</v>
      </c>
      <c r="AR149" s="19"/>
      <c r="AT149" s="53"/>
      <c r="AU149" s="53">
        <v>1</v>
      </c>
      <c r="AV149" s="54"/>
      <c r="AW149" s="54"/>
      <c r="AY149" s="30"/>
      <c r="AZ149" s="30"/>
      <c r="BA149" s="2"/>
      <c r="BB149" s="2"/>
      <c r="BC149" s="2"/>
      <c r="BD149" s="2"/>
      <c r="BE149" s="2"/>
      <c r="BF149" s="2"/>
      <c r="BG149" s="2"/>
      <c r="BH149" s="2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1:71" x14ac:dyDescent="0.3">
      <c r="B150" s="31" t="s">
        <v>63</v>
      </c>
      <c r="C150" s="32"/>
      <c r="D150" s="32"/>
      <c r="E150" s="32"/>
      <c r="F150" s="33"/>
      <c r="H150" s="34" t="e">
        <f t="shared" ref="H150:H160" si="142">N150^2</f>
        <v>#NUM!</v>
      </c>
      <c r="I150" s="35" t="e">
        <f>1/H150</f>
        <v>#NUM!</v>
      </c>
      <c r="J150" s="36" t="e">
        <f t="shared" ref="J150:J160" si="143">LN(M150)</f>
        <v>#NUM!</v>
      </c>
      <c r="K150" s="36" t="e">
        <f>I150*J150</f>
        <v>#NUM!</v>
      </c>
      <c r="L150" s="36" t="e">
        <f t="shared" ref="L150:L160" si="144">LN(M150)</f>
        <v>#NUM!</v>
      </c>
      <c r="M150" s="37">
        <f t="shared" ref="M150:M160" si="145">C150</f>
        <v>0</v>
      </c>
      <c r="N150" s="38" t="e">
        <f t="shared" ref="N150:N160" si="146">(Q150-P150)/(2*O150)</f>
        <v>#NUM!</v>
      </c>
      <c r="O150" s="39">
        <f>$E$2</f>
        <v>1.9599639845400536</v>
      </c>
      <c r="P150" s="40" t="e">
        <f t="shared" si="140"/>
        <v>#NUM!</v>
      </c>
      <c r="Q150" s="40" t="e">
        <f t="shared" si="140"/>
        <v>#NUM!</v>
      </c>
      <c r="R150" s="41">
        <f t="shared" ref="R150:S160" si="147">D150</f>
        <v>0</v>
      </c>
      <c r="S150" s="41">
        <f t="shared" si="147"/>
        <v>0</v>
      </c>
      <c r="T150" s="42"/>
      <c r="V150" s="43" t="e">
        <f>(J150-L161)^2</f>
        <v>#NUM!</v>
      </c>
      <c r="W150" s="44" t="e">
        <f>I150*V150</f>
        <v>#NUM!</v>
      </c>
      <c r="X150" s="2">
        <v>1</v>
      </c>
      <c r="Y150" s="30"/>
      <c r="Z150" s="30"/>
      <c r="AA150" s="35" t="e">
        <f>I150^2</f>
        <v>#NUM!</v>
      </c>
      <c r="AB150" s="45"/>
      <c r="AC150" s="46" t="e">
        <f>AC161</f>
        <v>#NUM!</v>
      </c>
      <c r="AD150" s="46" t="e">
        <f>AD161</f>
        <v>#NUM!</v>
      </c>
      <c r="AE150" s="44" t="e">
        <f>1/I150</f>
        <v>#NUM!</v>
      </c>
      <c r="AF150" s="47" t="e">
        <f>1/(AD150+AE150)</f>
        <v>#NUM!</v>
      </c>
      <c r="AG150" s="48" t="e">
        <f>AF150/AF161</f>
        <v>#NUM!</v>
      </c>
      <c r="AH150" s="49" t="e">
        <f>AF150*J150</f>
        <v>#NUM!</v>
      </c>
      <c r="AI150" s="49" t="e">
        <f>AH150/AF150</f>
        <v>#NUM!</v>
      </c>
      <c r="AJ150" s="50" t="e">
        <f>EXP(AI150)</f>
        <v>#NUM!</v>
      </c>
      <c r="AK150" s="51" t="e">
        <f>1/AF150</f>
        <v>#NUM!</v>
      </c>
      <c r="AL150" s="50" t="e">
        <f>SQRT(AK150)</f>
        <v>#NUM!</v>
      </c>
      <c r="AM150" s="39">
        <f>$E$2</f>
        <v>1.9599639845400536</v>
      </c>
      <c r="AN150" s="40" t="e">
        <f>AI150-(AM150*AL150)</f>
        <v>#NUM!</v>
      </c>
      <c r="AO150" s="40" t="e">
        <f>AI150+(1.96*AL150)</f>
        <v>#NUM!</v>
      </c>
      <c r="AP150" s="52" t="e">
        <f t="shared" si="141"/>
        <v>#NUM!</v>
      </c>
      <c r="AQ150" s="52" t="e">
        <f t="shared" si="141"/>
        <v>#NUM!</v>
      </c>
      <c r="AR150" s="19"/>
      <c r="AT150" s="53"/>
      <c r="AU150" s="53">
        <v>1</v>
      </c>
      <c r="AV150" s="54"/>
      <c r="AW150" s="54"/>
      <c r="AY150" s="30"/>
      <c r="AZ150" s="30"/>
      <c r="BA150" s="2"/>
      <c r="BB150" s="2"/>
      <c r="BC150" s="2"/>
      <c r="BD150" s="2"/>
      <c r="BE150" s="2"/>
      <c r="BF150" s="2"/>
      <c r="BG150" s="2"/>
      <c r="BH150" s="2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1:71" x14ac:dyDescent="0.3">
      <c r="B151" s="31" t="s">
        <v>64</v>
      </c>
      <c r="C151" s="32"/>
      <c r="D151" s="32"/>
      <c r="E151" s="32"/>
      <c r="F151" s="33"/>
      <c r="H151" s="34" t="e">
        <f t="shared" si="142"/>
        <v>#NUM!</v>
      </c>
      <c r="I151" s="35" t="e">
        <f>1/H151</f>
        <v>#NUM!</v>
      </c>
      <c r="J151" s="36" t="e">
        <f t="shared" si="143"/>
        <v>#NUM!</v>
      </c>
      <c r="K151" s="36" t="e">
        <f>I151*J151</f>
        <v>#NUM!</v>
      </c>
      <c r="L151" s="36" t="e">
        <f t="shared" si="144"/>
        <v>#NUM!</v>
      </c>
      <c r="M151" s="37">
        <f t="shared" si="145"/>
        <v>0</v>
      </c>
      <c r="N151" s="38" t="e">
        <f t="shared" si="146"/>
        <v>#NUM!</v>
      </c>
      <c r="O151" s="39">
        <f>$E$2</f>
        <v>1.9599639845400536</v>
      </c>
      <c r="P151" s="40" t="e">
        <f t="shared" si="140"/>
        <v>#NUM!</v>
      </c>
      <c r="Q151" s="40" t="e">
        <f t="shared" si="140"/>
        <v>#NUM!</v>
      </c>
      <c r="R151" s="41">
        <f t="shared" si="147"/>
        <v>0</v>
      </c>
      <c r="S151" s="41">
        <f t="shared" si="147"/>
        <v>0</v>
      </c>
      <c r="T151" s="42"/>
      <c r="V151" s="43" t="e">
        <f>(J151-L161)^2</f>
        <v>#NUM!</v>
      </c>
      <c r="W151" s="44" t="e">
        <f>I151*V151</f>
        <v>#NUM!</v>
      </c>
      <c r="X151" s="2">
        <v>1</v>
      </c>
      <c r="Y151" s="30"/>
      <c r="Z151" s="30"/>
      <c r="AA151" s="35" t="e">
        <f>I151^2</f>
        <v>#NUM!</v>
      </c>
      <c r="AB151" s="45"/>
      <c r="AC151" s="46" t="e">
        <f>AC161</f>
        <v>#NUM!</v>
      </c>
      <c r="AD151" s="46" t="e">
        <f>AD161</f>
        <v>#NUM!</v>
      </c>
      <c r="AE151" s="44" t="e">
        <f>1/I151</f>
        <v>#NUM!</v>
      </c>
      <c r="AF151" s="47" t="e">
        <f>1/(AD151+AE151)</f>
        <v>#NUM!</v>
      </c>
      <c r="AG151" s="48" t="e">
        <f>AF151/AF161</f>
        <v>#NUM!</v>
      </c>
      <c r="AH151" s="49" t="e">
        <f>AF151*J151</f>
        <v>#NUM!</v>
      </c>
      <c r="AI151" s="49" t="e">
        <f>AH151/AF151</f>
        <v>#NUM!</v>
      </c>
      <c r="AJ151" s="50" t="e">
        <f>EXP(AI151)</f>
        <v>#NUM!</v>
      </c>
      <c r="AK151" s="51" t="e">
        <f>1/AF151</f>
        <v>#NUM!</v>
      </c>
      <c r="AL151" s="50" t="e">
        <f>SQRT(AK151)</f>
        <v>#NUM!</v>
      </c>
      <c r="AM151" s="39">
        <f>$E$2</f>
        <v>1.9599639845400536</v>
      </c>
      <c r="AN151" s="40" t="e">
        <f>AI151-(AM151*AL151)</f>
        <v>#NUM!</v>
      </c>
      <c r="AO151" s="40" t="e">
        <f>AI151+(1.96*AL151)</f>
        <v>#NUM!</v>
      </c>
      <c r="AP151" s="52" t="e">
        <f t="shared" si="141"/>
        <v>#NUM!</v>
      </c>
      <c r="AQ151" s="52" t="e">
        <f t="shared" si="141"/>
        <v>#NUM!</v>
      </c>
      <c r="AR151" s="19"/>
      <c r="AT151" s="53"/>
      <c r="AU151" s="53">
        <v>1</v>
      </c>
      <c r="AV151" s="54"/>
      <c r="AW151" s="54"/>
      <c r="AY151" s="30"/>
      <c r="AZ151" s="30"/>
      <c r="BA151" s="2"/>
      <c r="BB151" s="2"/>
      <c r="BC151" s="2"/>
      <c r="BD151" s="2"/>
      <c r="BE151" s="2"/>
      <c r="BF151" s="2"/>
      <c r="BG151" s="2"/>
      <c r="BH151" s="2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1:71" x14ac:dyDescent="0.3">
      <c r="A152" s="5"/>
      <c r="B152" s="31" t="s">
        <v>65</v>
      </c>
      <c r="C152" s="32"/>
      <c r="D152" s="32"/>
      <c r="E152" s="32"/>
      <c r="F152" s="33"/>
      <c r="H152" s="34" t="e">
        <f t="shared" si="142"/>
        <v>#NUM!</v>
      </c>
      <c r="I152" s="35" t="e">
        <f t="shared" ref="I152:I160" si="148">1/H152</f>
        <v>#NUM!</v>
      </c>
      <c r="J152" s="36" t="e">
        <f t="shared" si="143"/>
        <v>#NUM!</v>
      </c>
      <c r="K152" s="36" t="e">
        <f t="shared" ref="K152:K160" si="149">I152*J152</f>
        <v>#NUM!</v>
      </c>
      <c r="L152" s="36" t="e">
        <f t="shared" si="144"/>
        <v>#NUM!</v>
      </c>
      <c r="M152" s="37">
        <f t="shared" si="145"/>
        <v>0</v>
      </c>
      <c r="N152" s="38" t="e">
        <f t="shared" si="146"/>
        <v>#NUM!</v>
      </c>
      <c r="O152" s="39">
        <f t="shared" ref="O152:O161" si="150">$E$2</f>
        <v>1.9599639845400536</v>
      </c>
      <c r="P152" s="40" t="e">
        <f t="shared" si="140"/>
        <v>#NUM!</v>
      </c>
      <c r="Q152" s="40" t="e">
        <f t="shared" si="140"/>
        <v>#NUM!</v>
      </c>
      <c r="R152" s="41">
        <f t="shared" si="147"/>
        <v>0</v>
      </c>
      <c r="S152" s="41">
        <f t="shared" si="147"/>
        <v>0</v>
      </c>
      <c r="T152" s="42"/>
      <c r="V152" s="43" t="e">
        <f>(J152-L161)^2</f>
        <v>#NUM!</v>
      </c>
      <c r="W152" s="44" t="e">
        <f t="shared" ref="W152:W160" si="151">I152*V152</f>
        <v>#NUM!</v>
      </c>
      <c r="X152" s="2">
        <v>1</v>
      </c>
      <c r="Y152" s="30"/>
      <c r="Z152" s="30"/>
      <c r="AA152" s="35" t="e">
        <f t="shared" ref="AA152:AA160" si="152">I152^2</f>
        <v>#NUM!</v>
      </c>
      <c r="AB152" s="45"/>
      <c r="AC152" s="46" t="e">
        <f>AC161</f>
        <v>#NUM!</v>
      </c>
      <c r="AD152" s="46" t="e">
        <f>AD161</f>
        <v>#NUM!</v>
      </c>
      <c r="AE152" s="44" t="e">
        <f t="shared" ref="AE152:AE160" si="153">1/I152</f>
        <v>#NUM!</v>
      </c>
      <c r="AF152" s="47" t="e">
        <f t="shared" ref="AF152:AF160" si="154">1/(AD152+AE152)</f>
        <v>#NUM!</v>
      </c>
      <c r="AG152" s="48" t="e">
        <f>AF152/AF161</f>
        <v>#NUM!</v>
      </c>
      <c r="AH152" s="49" t="e">
        <f t="shared" ref="AH152:AH160" si="155">AF152*J152</f>
        <v>#NUM!</v>
      </c>
      <c r="AI152" s="49" t="e">
        <f t="shared" ref="AI152:AI160" si="156">AH152/AF152</f>
        <v>#NUM!</v>
      </c>
      <c r="AJ152" s="50" t="e">
        <f t="shared" ref="AJ152:AJ160" si="157">EXP(AI152)</f>
        <v>#NUM!</v>
      </c>
      <c r="AK152" s="51" t="e">
        <f t="shared" ref="AK152:AK160" si="158">1/AF152</f>
        <v>#NUM!</v>
      </c>
      <c r="AL152" s="50" t="e">
        <f t="shared" ref="AL152:AL160" si="159">SQRT(AK152)</f>
        <v>#NUM!</v>
      </c>
      <c r="AM152" s="39">
        <f t="shared" ref="AM152:AM161" si="160">$E$2</f>
        <v>1.9599639845400536</v>
      </c>
      <c r="AN152" s="40" t="e">
        <f t="shared" ref="AN152:AN160" si="161">AI152-(AM152*AL152)</f>
        <v>#NUM!</v>
      </c>
      <c r="AO152" s="40" t="e">
        <f t="shared" ref="AO152:AO161" si="162">AI152+(AM152*AL152)</f>
        <v>#NUM!</v>
      </c>
      <c r="AP152" s="52" t="e">
        <f t="shared" si="141"/>
        <v>#NUM!</v>
      </c>
      <c r="AQ152" s="52" t="e">
        <f t="shared" si="141"/>
        <v>#NUM!</v>
      </c>
      <c r="AR152" s="19"/>
      <c r="AT152" s="53"/>
      <c r="AU152" s="53">
        <v>1</v>
      </c>
      <c r="AV152" s="54"/>
      <c r="AW152" s="54"/>
      <c r="AY152" s="30"/>
      <c r="AZ152" s="30"/>
      <c r="BA152" s="2"/>
      <c r="BB152" s="2"/>
      <c r="BC152" s="2"/>
      <c r="BD152" s="2"/>
      <c r="BE152" s="2"/>
      <c r="BF152" s="2"/>
      <c r="BG152" s="2"/>
      <c r="BH152" s="2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1:71" x14ac:dyDescent="0.3">
      <c r="A153" s="5"/>
      <c r="B153" s="31" t="s">
        <v>66</v>
      </c>
      <c r="C153" s="32"/>
      <c r="D153" s="32"/>
      <c r="E153" s="32"/>
      <c r="F153" s="33"/>
      <c r="H153" s="34" t="e">
        <f t="shared" si="142"/>
        <v>#NUM!</v>
      </c>
      <c r="I153" s="35" t="e">
        <f t="shared" si="148"/>
        <v>#NUM!</v>
      </c>
      <c r="J153" s="36" t="e">
        <f t="shared" si="143"/>
        <v>#NUM!</v>
      </c>
      <c r="K153" s="36" t="e">
        <f t="shared" si="149"/>
        <v>#NUM!</v>
      </c>
      <c r="L153" s="36" t="e">
        <f t="shared" si="144"/>
        <v>#NUM!</v>
      </c>
      <c r="M153" s="37">
        <f t="shared" si="145"/>
        <v>0</v>
      </c>
      <c r="N153" s="38" t="e">
        <f t="shared" si="146"/>
        <v>#NUM!</v>
      </c>
      <c r="O153" s="39">
        <f t="shared" si="150"/>
        <v>1.9599639845400536</v>
      </c>
      <c r="P153" s="40" t="e">
        <f t="shared" si="140"/>
        <v>#NUM!</v>
      </c>
      <c r="Q153" s="40" t="e">
        <f t="shared" si="140"/>
        <v>#NUM!</v>
      </c>
      <c r="R153" s="41">
        <f t="shared" si="147"/>
        <v>0</v>
      </c>
      <c r="S153" s="41">
        <f t="shared" si="147"/>
        <v>0</v>
      </c>
      <c r="T153" s="42"/>
      <c r="V153" s="43" t="e">
        <f>(J153-L161)^2</f>
        <v>#NUM!</v>
      </c>
      <c r="W153" s="44" t="e">
        <f t="shared" si="151"/>
        <v>#NUM!</v>
      </c>
      <c r="X153" s="2">
        <v>1</v>
      </c>
      <c r="Y153" s="30"/>
      <c r="Z153" s="30"/>
      <c r="AA153" s="35" t="e">
        <f t="shared" si="152"/>
        <v>#NUM!</v>
      </c>
      <c r="AB153" s="45"/>
      <c r="AC153" s="46" t="e">
        <f>AC161</f>
        <v>#NUM!</v>
      </c>
      <c r="AD153" s="46" t="e">
        <f>AD161</f>
        <v>#NUM!</v>
      </c>
      <c r="AE153" s="44" t="e">
        <f t="shared" si="153"/>
        <v>#NUM!</v>
      </c>
      <c r="AF153" s="47" t="e">
        <f t="shared" si="154"/>
        <v>#NUM!</v>
      </c>
      <c r="AG153" s="48" t="e">
        <f>AF153/AF161</f>
        <v>#NUM!</v>
      </c>
      <c r="AH153" s="49" t="e">
        <f t="shared" si="155"/>
        <v>#NUM!</v>
      </c>
      <c r="AI153" s="49" t="e">
        <f t="shared" si="156"/>
        <v>#NUM!</v>
      </c>
      <c r="AJ153" s="50" t="e">
        <f t="shared" si="157"/>
        <v>#NUM!</v>
      </c>
      <c r="AK153" s="51" t="e">
        <f t="shared" si="158"/>
        <v>#NUM!</v>
      </c>
      <c r="AL153" s="50" t="e">
        <f t="shared" si="159"/>
        <v>#NUM!</v>
      </c>
      <c r="AM153" s="39">
        <f t="shared" si="160"/>
        <v>1.9599639845400536</v>
      </c>
      <c r="AN153" s="40" t="e">
        <f t="shared" si="161"/>
        <v>#NUM!</v>
      </c>
      <c r="AO153" s="40" t="e">
        <f t="shared" si="162"/>
        <v>#NUM!</v>
      </c>
      <c r="AP153" s="52" t="e">
        <f t="shared" si="141"/>
        <v>#NUM!</v>
      </c>
      <c r="AQ153" s="52" t="e">
        <f t="shared" si="141"/>
        <v>#NUM!</v>
      </c>
      <c r="AR153" s="19"/>
      <c r="AT153" s="53"/>
      <c r="AU153" s="53">
        <v>1</v>
      </c>
      <c r="AV153" s="54"/>
      <c r="AW153" s="54"/>
      <c r="AY153" s="30"/>
      <c r="AZ153" s="30"/>
      <c r="BA153" s="2"/>
      <c r="BB153" s="2"/>
      <c r="BC153" s="2"/>
      <c r="BD153" s="2"/>
      <c r="BE153" s="2"/>
      <c r="BF153" s="2"/>
      <c r="BG153" s="2"/>
      <c r="BH153" s="2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1:71" x14ac:dyDescent="0.3">
      <c r="A154" s="5"/>
      <c r="B154" s="31" t="s">
        <v>67</v>
      </c>
      <c r="C154" s="32"/>
      <c r="D154" s="32"/>
      <c r="E154" s="32"/>
      <c r="F154" s="33"/>
      <c r="H154" s="34" t="e">
        <f t="shared" si="142"/>
        <v>#NUM!</v>
      </c>
      <c r="I154" s="35" t="e">
        <f t="shared" si="148"/>
        <v>#NUM!</v>
      </c>
      <c r="J154" s="36" t="e">
        <f t="shared" si="143"/>
        <v>#NUM!</v>
      </c>
      <c r="K154" s="36" t="e">
        <f t="shared" si="149"/>
        <v>#NUM!</v>
      </c>
      <c r="L154" s="36" t="e">
        <f t="shared" si="144"/>
        <v>#NUM!</v>
      </c>
      <c r="M154" s="37">
        <f t="shared" si="145"/>
        <v>0</v>
      </c>
      <c r="N154" s="38" t="e">
        <f t="shared" si="146"/>
        <v>#NUM!</v>
      </c>
      <c r="O154" s="39">
        <f t="shared" si="150"/>
        <v>1.9599639845400536</v>
      </c>
      <c r="P154" s="40" t="e">
        <f t="shared" si="140"/>
        <v>#NUM!</v>
      </c>
      <c r="Q154" s="40" t="e">
        <f t="shared" si="140"/>
        <v>#NUM!</v>
      </c>
      <c r="R154" s="41">
        <f t="shared" si="147"/>
        <v>0</v>
      </c>
      <c r="S154" s="41">
        <f t="shared" si="147"/>
        <v>0</v>
      </c>
      <c r="T154" s="42"/>
      <c r="V154" s="43" t="e">
        <f>(J154-L161)^2</f>
        <v>#NUM!</v>
      </c>
      <c r="W154" s="44" t="e">
        <f t="shared" si="151"/>
        <v>#NUM!</v>
      </c>
      <c r="X154" s="2">
        <v>1</v>
      </c>
      <c r="Y154" s="30"/>
      <c r="Z154" s="30"/>
      <c r="AA154" s="35" t="e">
        <f t="shared" si="152"/>
        <v>#NUM!</v>
      </c>
      <c r="AB154" s="45"/>
      <c r="AC154" s="46" t="e">
        <f>AC161</f>
        <v>#NUM!</v>
      </c>
      <c r="AD154" s="46" t="e">
        <f>AD161</f>
        <v>#NUM!</v>
      </c>
      <c r="AE154" s="44" t="e">
        <f t="shared" si="153"/>
        <v>#NUM!</v>
      </c>
      <c r="AF154" s="47" t="e">
        <f t="shared" si="154"/>
        <v>#NUM!</v>
      </c>
      <c r="AG154" s="48" t="e">
        <f>AF154/AF161</f>
        <v>#NUM!</v>
      </c>
      <c r="AH154" s="49" t="e">
        <f t="shared" si="155"/>
        <v>#NUM!</v>
      </c>
      <c r="AI154" s="49" t="e">
        <f t="shared" si="156"/>
        <v>#NUM!</v>
      </c>
      <c r="AJ154" s="50" t="e">
        <f t="shared" si="157"/>
        <v>#NUM!</v>
      </c>
      <c r="AK154" s="51" t="e">
        <f t="shared" si="158"/>
        <v>#NUM!</v>
      </c>
      <c r="AL154" s="50" t="e">
        <f t="shared" si="159"/>
        <v>#NUM!</v>
      </c>
      <c r="AM154" s="39">
        <f t="shared" si="160"/>
        <v>1.9599639845400536</v>
      </c>
      <c r="AN154" s="40" t="e">
        <f t="shared" si="161"/>
        <v>#NUM!</v>
      </c>
      <c r="AO154" s="40" t="e">
        <f t="shared" si="162"/>
        <v>#NUM!</v>
      </c>
      <c r="AP154" s="52" t="e">
        <f t="shared" si="141"/>
        <v>#NUM!</v>
      </c>
      <c r="AQ154" s="52" t="e">
        <f t="shared" si="141"/>
        <v>#NUM!</v>
      </c>
      <c r="AR154" s="19"/>
      <c r="AT154" s="53"/>
      <c r="AU154" s="53">
        <v>1</v>
      </c>
      <c r="AV154" s="54"/>
      <c r="AW154" s="54"/>
      <c r="AY154" s="30"/>
      <c r="AZ154" s="30"/>
      <c r="BA154" s="2"/>
      <c r="BB154" s="2"/>
      <c r="BC154" s="2"/>
      <c r="BD154" s="2"/>
      <c r="BE154" s="2"/>
      <c r="BF154" s="2"/>
      <c r="BG154" s="2"/>
      <c r="BH154" s="2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1:71" x14ac:dyDescent="0.3">
      <c r="A155" s="5"/>
      <c r="B155" s="31" t="s">
        <v>68</v>
      </c>
      <c r="C155" s="32"/>
      <c r="D155" s="32"/>
      <c r="E155" s="32"/>
      <c r="F155" s="33"/>
      <c r="H155" s="34" t="e">
        <f t="shared" si="142"/>
        <v>#NUM!</v>
      </c>
      <c r="I155" s="35" t="e">
        <f t="shared" si="148"/>
        <v>#NUM!</v>
      </c>
      <c r="J155" s="36" t="e">
        <f t="shared" si="143"/>
        <v>#NUM!</v>
      </c>
      <c r="K155" s="36" t="e">
        <f t="shared" si="149"/>
        <v>#NUM!</v>
      </c>
      <c r="L155" s="36" t="e">
        <f t="shared" si="144"/>
        <v>#NUM!</v>
      </c>
      <c r="M155" s="37">
        <f t="shared" si="145"/>
        <v>0</v>
      </c>
      <c r="N155" s="38" t="e">
        <f t="shared" si="146"/>
        <v>#NUM!</v>
      </c>
      <c r="O155" s="39">
        <f t="shared" si="150"/>
        <v>1.9599639845400536</v>
      </c>
      <c r="P155" s="40" t="e">
        <f t="shared" si="140"/>
        <v>#NUM!</v>
      </c>
      <c r="Q155" s="40" t="e">
        <f t="shared" si="140"/>
        <v>#NUM!</v>
      </c>
      <c r="R155" s="41">
        <f t="shared" si="147"/>
        <v>0</v>
      </c>
      <c r="S155" s="41">
        <f t="shared" si="147"/>
        <v>0</v>
      </c>
      <c r="T155" s="42"/>
      <c r="V155" s="43" t="e">
        <f>(J155-L161)^2</f>
        <v>#NUM!</v>
      </c>
      <c r="W155" s="44" t="e">
        <f t="shared" si="151"/>
        <v>#NUM!</v>
      </c>
      <c r="X155" s="2">
        <v>1</v>
      </c>
      <c r="Y155" s="30"/>
      <c r="Z155" s="30"/>
      <c r="AA155" s="35" t="e">
        <f t="shared" si="152"/>
        <v>#NUM!</v>
      </c>
      <c r="AB155" s="45"/>
      <c r="AC155" s="46" t="e">
        <f>AC161</f>
        <v>#NUM!</v>
      </c>
      <c r="AD155" s="46" t="e">
        <f>AD161</f>
        <v>#NUM!</v>
      </c>
      <c r="AE155" s="44" t="e">
        <f t="shared" si="153"/>
        <v>#NUM!</v>
      </c>
      <c r="AF155" s="47" t="e">
        <f t="shared" si="154"/>
        <v>#NUM!</v>
      </c>
      <c r="AG155" s="48" t="e">
        <f>AF155/AF161</f>
        <v>#NUM!</v>
      </c>
      <c r="AH155" s="49" t="e">
        <f t="shared" si="155"/>
        <v>#NUM!</v>
      </c>
      <c r="AI155" s="49" t="e">
        <f t="shared" si="156"/>
        <v>#NUM!</v>
      </c>
      <c r="AJ155" s="50" t="e">
        <f t="shared" si="157"/>
        <v>#NUM!</v>
      </c>
      <c r="AK155" s="51" t="e">
        <f t="shared" si="158"/>
        <v>#NUM!</v>
      </c>
      <c r="AL155" s="50" t="e">
        <f t="shared" si="159"/>
        <v>#NUM!</v>
      </c>
      <c r="AM155" s="39">
        <f t="shared" si="160"/>
        <v>1.9599639845400536</v>
      </c>
      <c r="AN155" s="40" t="e">
        <f t="shared" si="161"/>
        <v>#NUM!</v>
      </c>
      <c r="AO155" s="40" t="e">
        <f t="shared" si="162"/>
        <v>#NUM!</v>
      </c>
      <c r="AP155" s="52" t="e">
        <f t="shared" si="141"/>
        <v>#NUM!</v>
      </c>
      <c r="AQ155" s="52" t="e">
        <f t="shared" si="141"/>
        <v>#NUM!</v>
      </c>
      <c r="AR155" s="19"/>
      <c r="AT155" s="53"/>
      <c r="AU155" s="53">
        <v>1</v>
      </c>
      <c r="AV155" s="54"/>
      <c r="AW155" s="54"/>
      <c r="AY155" s="30"/>
      <c r="AZ155" s="30"/>
      <c r="BA155" s="2"/>
      <c r="BB155" s="2"/>
      <c r="BC155" s="2"/>
      <c r="BD155" s="2"/>
      <c r="BE155" s="2"/>
      <c r="BF155" s="2"/>
      <c r="BG155" s="2"/>
      <c r="BH155" s="2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1:71" x14ac:dyDescent="0.3">
      <c r="A156" s="5"/>
      <c r="B156" s="31" t="s">
        <v>69</v>
      </c>
      <c r="C156" s="32"/>
      <c r="D156" s="32"/>
      <c r="E156" s="32"/>
      <c r="F156" s="33"/>
      <c r="H156" s="34" t="e">
        <f t="shared" si="142"/>
        <v>#NUM!</v>
      </c>
      <c r="I156" s="35" t="e">
        <f t="shared" si="148"/>
        <v>#NUM!</v>
      </c>
      <c r="J156" s="36" t="e">
        <f t="shared" si="143"/>
        <v>#NUM!</v>
      </c>
      <c r="K156" s="36" t="e">
        <f t="shared" si="149"/>
        <v>#NUM!</v>
      </c>
      <c r="L156" s="36" t="e">
        <f t="shared" si="144"/>
        <v>#NUM!</v>
      </c>
      <c r="M156" s="37">
        <f t="shared" si="145"/>
        <v>0</v>
      </c>
      <c r="N156" s="38" t="e">
        <f t="shared" si="146"/>
        <v>#NUM!</v>
      </c>
      <c r="O156" s="39">
        <f t="shared" si="150"/>
        <v>1.9599639845400536</v>
      </c>
      <c r="P156" s="40" t="e">
        <f t="shared" si="140"/>
        <v>#NUM!</v>
      </c>
      <c r="Q156" s="40" t="e">
        <f t="shared" si="140"/>
        <v>#NUM!</v>
      </c>
      <c r="R156" s="41">
        <f t="shared" si="147"/>
        <v>0</v>
      </c>
      <c r="S156" s="41">
        <f t="shared" si="147"/>
        <v>0</v>
      </c>
      <c r="T156" s="42"/>
      <c r="V156" s="43" t="e">
        <f>(J156-L161)^2</f>
        <v>#NUM!</v>
      </c>
      <c r="W156" s="44" t="e">
        <f t="shared" si="151"/>
        <v>#NUM!</v>
      </c>
      <c r="X156" s="2">
        <v>1</v>
      </c>
      <c r="Y156" s="30"/>
      <c r="Z156" s="30"/>
      <c r="AA156" s="35" t="e">
        <f t="shared" si="152"/>
        <v>#NUM!</v>
      </c>
      <c r="AB156" s="45"/>
      <c r="AC156" s="46" t="e">
        <f>AC161</f>
        <v>#NUM!</v>
      </c>
      <c r="AD156" s="46" t="e">
        <f>AD161</f>
        <v>#NUM!</v>
      </c>
      <c r="AE156" s="44" t="e">
        <f t="shared" si="153"/>
        <v>#NUM!</v>
      </c>
      <c r="AF156" s="47" t="e">
        <f t="shared" si="154"/>
        <v>#NUM!</v>
      </c>
      <c r="AG156" s="48" t="e">
        <f>AF156/AF161</f>
        <v>#NUM!</v>
      </c>
      <c r="AH156" s="49" t="e">
        <f t="shared" si="155"/>
        <v>#NUM!</v>
      </c>
      <c r="AI156" s="49" t="e">
        <f t="shared" si="156"/>
        <v>#NUM!</v>
      </c>
      <c r="AJ156" s="50" t="e">
        <f t="shared" si="157"/>
        <v>#NUM!</v>
      </c>
      <c r="AK156" s="51" t="e">
        <f t="shared" si="158"/>
        <v>#NUM!</v>
      </c>
      <c r="AL156" s="50" t="e">
        <f t="shared" si="159"/>
        <v>#NUM!</v>
      </c>
      <c r="AM156" s="39">
        <f t="shared" si="160"/>
        <v>1.9599639845400536</v>
      </c>
      <c r="AN156" s="40" t="e">
        <f t="shared" si="161"/>
        <v>#NUM!</v>
      </c>
      <c r="AO156" s="40" t="e">
        <f t="shared" si="162"/>
        <v>#NUM!</v>
      </c>
      <c r="AP156" s="52" t="e">
        <f t="shared" si="141"/>
        <v>#NUM!</v>
      </c>
      <c r="AQ156" s="52" t="e">
        <f t="shared" si="141"/>
        <v>#NUM!</v>
      </c>
      <c r="AR156" s="19"/>
      <c r="AT156" s="53"/>
      <c r="AU156" s="53">
        <v>1</v>
      </c>
      <c r="AV156" s="54"/>
      <c r="AW156" s="54"/>
      <c r="AY156" s="30"/>
      <c r="AZ156" s="30"/>
      <c r="BA156" s="2"/>
      <c r="BB156" s="2"/>
      <c r="BC156" s="2"/>
      <c r="BD156" s="2"/>
      <c r="BE156" s="2"/>
      <c r="BF156" s="2"/>
      <c r="BG156" s="2"/>
      <c r="BH156" s="2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1:71" x14ac:dyDescent="0.3">
      <c r="A157" s="5"/>
      <c r="B157" s="31" t="s">
        <v>70</v>
      </c>
      <c r="C157" s="32"/>
      <c r="D157" s="32"/>
      <c r="E157" s="32"/>
      <c r="F157" s="33"/>
      <c r="H157" s="34" t="e">
        <f t="shared" si="142"/>
        <v>#NUM!</v>
      </c>
      <c r="I157" s="35" t="e">
        <f t="shared" si="148"/>
        <v>#NUM!</v>
      </c>
      <c r="J157" s="36" t="e">
        <f t="shared" si="143"/>
        <v>#NUM!</v>
      </c>
      <c r="K157" s="36" t="e">
        <f t="shared" si="149"/>
        <v>#NUM!</v>
      </c>
      <c r="L157" s="36" t="e">
        <f t="shared" si="144"/>
        <v>#NUM!</v>
      </c>
      <c r="M157" s="37">
        <f t="shared" si="145"/>
        <v>0</v>
      </c>
      <c r="N157" s="38" t="e">
        <f t="shared" si="146"/>
        <v>#NUM!</v>
      </c>
      <c r="O157" s="39">
        <f t="shared" si="150"/>
        <v>1.9599639845400536</v>
      </c>
      <c r="P157" s="40" t="e">
        <f t="shared" si="140"/>
        <v>#NUM!</v>
      </c>
      <c r="Q157" s="40" t="e">
        <f t="shared" si="140"/>
        <v>#NUM!</v>
      </c>
      <c r="R157" s="41">
        <f t="shared" si="147"/>
        <v>0</v>
      </c>
      <c r="S157" s="41">
        <f t="shared" si="147"/>
        <v>0</v>
      </c>
      <c r="T157" s="42"/>
      <c r="V157" s="43" t="e">
        <f>(J157-L161)^2</f>
        <v>#NUM!</v>
      </c>
      <c r="W157" s="44" t="e">
        <f t="shared" si="151"/>
        <v>#NUM!</v>
      </c>
      <c r="X157" s="2">
        <v>1</v>
      </c>
      <c r="Y157" s="30"/>
      <c r="Z157" s="30"/>
      <c r="AA157" s="35" t="e">
        <f t="shared" si="152"/>
        <v>#NUM!</v>
      </c>
      <c r="AB157" s="45"/>
      <c r="AC157" s="46" t="e">
        <f>AC161</f>
        <v>#NUM!</v>
      </c>
      <c r="AD157" s="46" t="e">
        <f>AD161</f>
        <v>#NUM!</v>
      </c>
      <c r="AE157" s="44" t="e">
        <f t="shared" si="153"/>
        <v>#NUM!</v>
      </c>
      <c r="AF157" s="47" t="e">
        <f t="shared" si="154"/>
        <v>#NUM!</v>
      </c>
      <c r="AG157" s="48" t="e">
        <f>AF157/AF161</f>
        <v>#NUM!</v>
      </c>
      <c r="AH157" s="49" t="e">
        <f t="shared" si="155"/>
        <v>#NUM!</v>
      </c>
      <c r="AI157" s="49" t="e">
        <f t="shared" si="156"/>
        <v>#NUM!</v>
      </c>
      <c r="AJ157" s="50" t="e">
        <f t="shared" si="157"/>
        <v>#NUM!</v>
      </c>
      <c r="AK157" s="51" t="e">
        <f t="shared" si="158"/>
        <v>#NUM!</v>
      </c>
      <c r="AL157" s="50" t="e">
        <f t="shared" si="159"/>
        <v>#NUM!</v>
      </c>
      <c r="AM157" s="39">
        <f t="shared" si="160"/>
        <v>1.9599639845400536</v>
      </c>
      <c r="AN157" s="40" t="e">
        <f t="shared" si="161"/>
        <v>#NUM!</v>
      </c>
      <c r="AO157" s="40" t="e">
        <f t="shared" si="162"/>
        <v>#NUM!</v>
      </c>
      <c r="AP157" s="52" t="e">
        <f t="shared" si="141"/>
        <v>#NUM!</v>
      </c>
      <c r="AQ157" s="52" t="e">
        <f t="shared" si="141"/>
        <v>#NUM!</v>
      </c>
      <c r="AR157" s="19"/>
      <c r="AT157" s="53"/>
      <c r="AU157" s="53">
        <v>1</v>
      </c>
      <c r="AV157" s="54"/>
      <c r="AW157" s="54"/>
      <c r="AY157" s="30"/>
      <c r="AZ157" s="30"/>
      <c r="BA157" s="2"/>
      <c r="BB157" s="2"/>
      <c r="BC157" s="2"/>
      <c r="BD157" s="2"/>
      <c r="BE157" s="2"/>
      <c r="BF157" s="2"/>
      <c r="BG157" s="2"/>
      <c r="BH157" s="2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1:71" x14ac:dyDescent="0.3">
      <c r="A158" s="5"/>
      <c r="B158" s="31" t="s">
        <v>71</v>
      </c>
      <c r="C158" s="32"/>
      <c r="D158" s="32"/>
      <c r="E158" s="32"/>
      <c r="F158" s="33"/>
      <c r="H158" s="34" t="e">
        <f t="shared" si="142"/>
        <v>#NUM!</v>
      </c>
      <c r="I158" s="35" t="e">
        <f t="shared" si="148"/>
        <v>#NUM!</v>
      </c>
      <c r="J158" s="36" t="e">
        <f t="shared" si="143"/>
        <v>#NUM!</v>
      </c>
      <c r="K158" s="36" t="e">
        <f t="shared" si="149"/>
        <v>#NUM!</v>
      </c>
      <c r="L158" s="36" t="e">
        <f t="shared" si="144"/>
        <v>#NUM!</v>
      </c>
      <c r="M158" s="37">
        <f t="shared" si="145"/>
        <v>0</v>
      </c>
      <c r="N158" s="38" t="e">
        <f t="shared" si="146"/>
        <v>#NUM!</v>
      </c>
      <c r="O158" s="39">
        <f t="shared" si="150"/>
        <v>1.9599639845400536</v>
      </c>
      <c r="P158" s="40" t="e">
        <f t="shared" si="140"/>
        <v>#NUM!</v>
      </c>
      <c r="Q158" s="40" t="e">
        <f t="shared" si="140"/>
        <v>#NUM!</v>
      </c>
      <c r="R158" s="41">
        <f t="shared" si="147"/>
        <v>0</v>
      </c>
      <c r="S158" s="41">
        <f t="shared" si="147"/>
        <v>0</v>
      </c>
      <c r="T158" s="42"/>
      <c r="V158" s="43" t="e">
        <f>(J158-L161)^2</f>
        <v>#NUM!</v>
      </c>
      <c r="W158" s="44" t="e">
        <f t="shared" si="151"/>
        <v>#NUM!</v>
      </c>
      <c r="X158" s="2">
        <v>1</v>
      </c>
      <c r="Y158" s="30"/>
      <c r="Z158" s="30"/>
      <c r="AA158" s="35" t="e">
        <f t="shared" si="152"/>
        <v>#NUM!</v>
      </c>
      <c r="AB158" s="45"/>
      <c r="AC158" s="46" t="e">
        <f>AC161</f>
        <v>#NUM!</v>
      </c>
      <c r="AD158" s="46" t="e">
        <f>AD161</f>
        <v>#NUM!</v>
      </c>
      <c r="AE158" s="44" t="e">
        <f t="shared" si="153"/>
        <v>#NUM!</v>
      </c>
      <c r="AF158" s="47" t="e">
        <f t="shared" si="154"/>
        <v>#NUM!</v>
      </c>
      <c r="AG158" s="48" t="e">
        <f>AF158/AF161</f>
        <v>#NUM!</v>
      </c>
      <c r="AH158" s="49" t="e">
        <f t="shared" si="155"/>
        <v>#NUM!</v>
      </c>
      <c r="AI158" s="49" t="e">
        <f t="shared" si="156"/>
        <v>#NUM!</v>
      </c>
      <c r="AJ158" s="50" t="e">
        <f t="shared" si="157"/>
        <v>#NUM!</v>
      </c>
      <c r="AK158" s="51" t="e">
        <f t="shared" si="158"/>
        <v>#NUM!</v>
      </c>
      <c r="AL158" s="50" t="e">
        <f t="shared" si="159"/>
        <v>#NUM!</v>
      </c>
      <c r="AM158" s="39">
        <f t="shared" si="160"/>
        <v>1.9599639845400536</v>
      </c>
      <c r="AN158" s="40" t="e">
        <f t="shared" si="161"/>
        <v>#NUM!</v>
      </c>
      <c r="AO158" s="40" t="e">
        <f t="shared" si="162"/>
        <v>#NUM!</v>
      </c>
      <c r="AP158" s="52" t="e">
        <f t="shared" si="141"/>
        <v>#NUM!</v>
      </c>
      <c r="AQ158" s="52" t="e">
        <f t="shared" si="141"/>
        <v>#NUM!</v>
      </c>
      <c r="AR158" s="19"/>
      <c r="AT158" s="53"/>
      <c r="AU158" s="53">
        <v>1</v>
      </c>
      <c r="AV158" s="54"/>
      <c r="AW158" s="54"/>
      <c r="AY158" s="30"/>
      <c r="AZ158" s="30"/>
      <c r="BA158" s="2"/>
      <c r="BB158" s="2"/>
      <c r="BC158" s="2"/>
      <c r="BD158" s="2"/>
      <c r="BE158" s="2"/>
      <c r="BF158" s="2"/>
      <c r="BG158" s="2"/>
      <c r="BH158" s="2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1:71" x14ac:dyDescent="0.3">
      <c r="A159" s="5"/>
      <c r="B159" s="31" t="s">
        <v>72</v>
      </c>
      <c r="C159" s="32"/>
      <c r="D159" s="32"/>
      <c r="E159" s="32"/>
      <c r="F159" s="33"/>
      <c r="H159" s="34" t="e">
        <f t="shared" si="142"/>
        <v>#NUM!</v>
      </c>
      <c r="I159" s="35" t="e">
        <f t="shared" si="148"/>
        <v>#NUM!</v>
      </c>
      <c r="J159" s="36" t="e">
        <f t="shared" si="143"/>
        <v>#NUM!</v>
      </c>
      <c r="K159" s="36" t="e">
        <f t="shared" si="149"/>
        <v>#NUM!</v>
      </c>
      <c r="L159" s="36" t="e">
        <f t="shared" si="144"/>
        <v>#NUM!</v>
      </c>
      <c r="M159" s="37">
        <f t="shared" si="145"/>
        <v>0</v>
      </c>
      <c r="N159" s="38" t="e">
        <f t="shared" si="146"/>
        <v>#NUM!</v>
      </c>
      <c r="O159" s="39">
        <f t="shared" si="150"/>
        <v>1.9599639845400536</v>
      </c>
      <c r="P159" s="40" t="e">
        <f t="shared" si="140"/>
        <v>#NUM!</v>
      </c>
      <c r="Q159" s="40" t="e">
        <f t="shared" si="140"/>
        <v>#NUM!</v>
      </c>
      <c r="R159" s="41">
        <f t="shared" si="147"/>
        <v>0</v>
      </c>
      <c r="S159" s="41">
        <f t="shared" si="147"/>
        <v>0</v>
      </c>
      <c r="T159" s="42"/>
      <c r="V159" s="43" t="e">
        <f>(J159-L161)^2</f>
        <v>#NUM!</v>
      </c>
      <c r="W159" s="44" t="e">
        <f t="shared" si="151"/>
        <v>#NUM!</v>
      </c>
      <c r="X159" s="2">
        <v>1</v>
      </c>
      <c r="Y159" s="30"/>
      <c r="Z159" s="30"/>
      <c r="AA159" s="35" t="e">
        <f t="shared" si="152"/>
        <v>#NUM!</v>
      </c>
      <c r="AB159" s="45"/>
      <c r="AC159" s="46" t="e">
        <f>AC161</f>
        <v>#NUM!</v>
      </c>
      <c r="AD159" s="46" t="e">
        <f>AD161</f>
        <v>#NUM!</v>
      </c>
      <c r="AE159" s="44" t="e">
        <f t="shared" si="153"/>
        <v>#NUM!</v>
      </c>
      <c r="AF159" s="47" t="e">
        <f t="shared" si="154"/>
        <v>#NUM!</v>
      </c>
      <c r="AG159" s="48" t="e">
        <f>AF159/AF161</f>
        <v>#NUM!</v>
      </c>
      <c r="AH159" s="49" t="e">
        <f t="shared" si="155"/>
        <v>#NUM!</v>
      </c>
      <c r="AI159" s="49" t="e">
        <f t="shared" si="156"/>
        <v>#NUM!</v>
      </c>
      <c r="AJ159" s="50" t="e">
        <f t="shared" si="157"/>
        <v>#NUM!</v>
      </c>
      <c r="AK159" s="51" t="e">
        <f t="shared" si="158"/>
        <v>#NUM!</v>
      </c>
      <c r="AL159" s="50" t="e">
        <f t="shared" si="159"/>
        <v>#NUM!</v>
      </c>
      <c r="AM159" s="39">
        <f t="shared" si="160"/>
        <v>1.9599639845400536</v>
      </c>
      <c r="AN159" s="40" t="e">
        <f t="shared" si="161"/>
        <v>#NUM!</v>
      </c>
      <c r="AO159" s="40" t="e">
        <f t="shared" si="162"/>
        <v>#NUM!</v>
      </c>
      <c r="AP159" s="52" t="e">
        <f t="shared" si="141"/>
        <v>#NUM!</v>
      </c>
      <c r="AQ159" s="52" t="e">
        <f t="shared" si="141"/>
        <v>#NUM!</v>
      </c>
      <c r="AR159" s="19"/>
      <c r="AT159" s="53"/>
      <c r="AU159" s="53">
        <v>1</v>
      </c>
      <c r="AV159" s="54"/>
      <c r="AW159" s="54"/>
      <c r="AY159" s="30"/>
      <c r="AZ159" s="30"/>
      <c r="BA159" s="2"/>
      <c r="BB159" s="2"/>
      <c r="BC159" s="2"/>
      <c r="BD159" s="2"/>
      <c r="BE159" s="2"/>
      <c r="BF159" s="2"/>
      <c r="BG159" s="2"/>
      <c r="BH159" s="2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1:71" x14ac:dyDescent="0.3">
      <c r="A160" s="5"/>
      <c r="B160" s="31" t="s">
        <v>73</v>
      </c>
      <c r="C160" s="32"/>
      <c r="D160" s="32"/>
      <c r="E160" s="32"/>
      <c r="F160" s="33"/>
      <c r="H160" s="34" t="e">
        <f t="shared" si="142"/>
        <v>#NUM!</v>
      </c>
      <c r="I160" s="35" t="e">
        <f t="shared" si="148"/>
        <v>#NUM!</v>
      </c>
      <c r="J160" s="36" t="e">
        <f t="shared" si="143"/>
        <v>#NUM!</v>
      </c>
      <c r="K160" s="36" t="e">
        <f t="shared" si="149"/>
        <v>#NUM!</v>
      </c>
      <c r="L160" s="36" t="e">
        <f t="shared" si="144"/>
        <v>#NUM!</v>
      </c>
      <c r="M160" s="37">
        <f t="shared" si="145"/>
        <v>0</v>
      </c>
      <c r="N160" s="38" t="e">
        <f t="shared" si="146"/>
        <v>#NUM!</v>
      </c>
      <c r="O160" s="39">
        <f t="shared" si="150"/>
        <v>1.9599639845400536</v>
      </c>
      <c r="P160" s="40" t="e">
        <f t="shared" si="140"/>
        <v>#NUM!</v>
      </c>
      <c r="Q160" s="40" t="e">
        <f t="shared" si="140"/>
        <v>#NUM!</v>
      </c>
      <c r="R160" s="41">
        <f t="shared" si="147"/>
        <v>0</v>
      </c>
      <c r="S160" s="41">
        <f t="shared" si="147"/>
        <v>0</v>
      </c>
      <c r="T160" s="42"/>
      <c r="V160" s="43" t="e">
        <f>(J160-L161)^2</f>
        <v>#NUM!</v>
      </c>
      <c r="W160" s="44" t="e">
        <f t="shared" si="151"/>
        <v>#NUM!</v>
      </c>
      <c r="X160" s="2">
        <v>1</v>
      </c>
      <c r="Y160" s="30"/>
      <c r="Z160" s="30"/>
      <c r="AA160" s="35" t="e">
        <f t="shared" si="152"/>
        <v>#NUM!</v>
      </c>
      <c r="AB160" s="45"/>
      <c r="AC160" s="46" t="e">
        <f>AC161</f>
        <v>#NUM!</v>
      </c>
      <c r="AD160" s="46" t="e">
        <f>AD161</f>
        <v>#NUM!</v>
      </c>
      <c r="AE160" s="44" t="e">
        <f t="shared" si="153"/>
        <v>#NUM!</v>
      </c>
      <c r="AF160" s="47" t="e">
        <f t="shared" si="154"/>
        <v>#NUM!</v>
      </c>
      <c r="AG160" s="48" t="e">
        <f>AF160/AF161</f>
        <v>#NUM!</v>
      </c>
      <c r="AH160" s="49" t="e">
        <f t="shared" si="155"/>
        <v>#NUM!</v>
      </c>
      <c r="AI160" s="49" t="e">
        <f t="shared" si="156"/>
        <v>#NUM!</v>
      </c>
      <c r="AJ160" s="50" t="e">
        <f t="shared" si="157"/>
        <v>#NUM!</v>
      </c>
      <c r="AK160" s="51" t="e">
        <f t="shared" si="158"/>
        <v>#NUM!</v>
      </c>
      <c r="AL160" s="50" t="e">
        <f t="shared" si="159"/>
        <v>#NUM!</v>
      </c>
      <c r="AM160" s="39">
        <f t="shared" si="160"/>
        <v>1.9599639845400536</v>
      </c>
      <c r="AN160" s="40" t="e">
        <f t="shared" si="161"/>
        <v>#NUM!</v>
      </c>
      <c r="AO160" s="40" t="e">
        <f t="shared" si="162"/>
        <v>#NUM!</v>
      </c>
      <c r="AP160" s="52" t="e">
        <f t="shared" si="141"/>
        <v>#NUM!</v>
      </c>
      <c r="AQ160" s="52" t="e">
        <f t="shared" si="141"/>
        <v>#NUM!</v>
      </c>
      <c r="AR160" s="19"/>
      <c r="AT160" s="53"/>
      <c r="AU160" s="53">
        <v>1</v>
      </c>
      <c r="AV160" s="54"/>
      <c r="AW160" s="54"/>
      <c r="AY160" s="30"/>
      <c r="AZ160" s="30"/>
      <c r="BA160" s="2"/>
      <c r="BB160" s="2"/>
      <c r="BC160" s="2"/>
      <c r="BD160" s="2"/>
      <c r="BE160" s="2"/>
      <c r="BF160" s="2"/>
      <c r="BG160" s="2"/>
      <c r="BH160" s="2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1:71" x14ac:dyDescent="0.3">
      <c r="A161" s="5"/>
      <c r="B161" s="55">
        <f>COUNT(C149:C160)</f>
        <v>0</v>
      </c>
      <c r="C161" s="56"/>
      <c r="D161" s="56"/>
      <c r="E161" s="56"/>
      <c r="F161" s="57"/>
      <c r="H161" s="58"/>
      <c r="I161" s="59" t="e">
        <f>SUM(I149:I160)</f>
        <v>#NUM!</v>
      </c>
      <c r="J161" s="60"/>
      <c r="K161" s="61" t="e">
        <f>SUM(K149:K160)</f>
        <v>#NUM!</v>
      </c>
      <c r="L161" s="62" t="e">
        <f>K161/I161</f>
        <v>#NUM!</v>
      </c>
      <c r="M161" s="63" t="e">
        <f>EXP(L161)</f>
        <v>#NUM!</v>
      </c>
      <c r="N161" s="64" t="e">
        <f>SQRT(1/I161)</f>
        <v>#NUM!</v>
      </c>
      <c r="O161" s="39">
        <f t="shared" si="150"/>
        <v>1.9599639845400536</v>
      </c>
      <c r="P161" s="65" t="e">
        <f>L161-(N161*O161)</f>
        <v>#NUM!</v>
      </c>
      <c r="Q161" s="65" t="e">
        <f>L161+(N161*O161)</f>
        <v>#NUM!</v>
      </c>
      <c r="R161" s="66" t="e">
        <f>EXP(P161)</f>
        <v>#NUM!</v>
      </c>
      <c r="S161" s="67" t="e">
        <f>EXP(Q161)</f>
        <v>#NUM!</v>
      </c>
      <c r="T161" s="68"/>
      <c r="U161" s="68"/>
      <c r="V161" s="69"/>
      <c r="W161" s="70" t="e">
        <f>SUM(W149:W160)</f>
        <v>#NUM!</v>
      </c>
      <c r="X161" s="71">
        <f>SUM(X149:X160)</f>
        <v>12</v>
      </c>
      <c r="Y161" s="72" t="e">
        <f>W161-(X161-1)</f>
        <v>#NUM!</v>
      </c>
      <c r="Z161" s="59" t="e">
        <f>I161</f>
        <v>#NUM!</v>
      </c>
      <c r="AA161" s="59" t="e">
        <f>SUM(AA149:AA160)</f>
        <v>#NUM!</v>
      </c>
      <c r="AB161" s="73" t="e">
        <f>AA161/Z161</f>
        <v>#NUM!</v>
      </c>
      <c r="AC161" s="74" t="e">
        <f>Y161/(Z161-AB161)</f>
        <v>#NUM!</v>
      </c>
      <c r="AD161" s="74" t="e">
        <f>IF(W161&lt;X161-1,"0",AC161)</f>
        <v>#NUM!</v>
      </c>
      <c r="AE161" s="69"/>
      <c r="AF161" s="59" t="e">
        <f>SUM(AF149:AF160)</f>
        <v>#NUM!</v>
      </c>
      <c r="AG161" s="75" t="e">
        <f>SUM(AG149:AG160)</f>
        <v>#NUM!</v>
      </c>
      <c r="AH161" s="72" t="e">
        <f>SUM(AH149:AH160)</f>
        <v>#NUM!</v>
      </c>
      <c r="AI161" s="72" t="e">
        <f>AH161/AF161</f>
        <v>#NUM!</v>
      </c>
      <c r="AJ161" s="67" t="e">
        <f>EXP(AI161)</f>
        <v>#NUM!</v>
      </c>
      <c r="AK161" s="76" t="e">
        <f>1/AF161</f>
        <v>#NUM!</v>
      </c>
      <c r="AL161" s="77" t="e">
        <f>SQRT(AK161)</f>
        <v>#NUM!</v>
      </c>
      <c r="AM161" s="39">
        <f t="shared" si="160"/>
        <v>1.9599639845400536</v>
      </c>
      <c r="AN161" s="65" t="e">
        <f>AI161-(AM161*AL161)</f>
        <v>#NUM!</v>
      </c>
      <c r="AO161" s="65" t="e">
        <f t="shared" si="162"/>
        <v>#NUM!</v>
      </c>
      <c r="AP161" s="78" t="e">
        <f>EXP(AN161)</f>
        <v>#NUM!</v>
      </c>
      <c r="AQ161" s="78" t="e">
        <f>EXP(AO161)</f>
        <v>#NUM!</v>
      </c>
      <c r="AR161" s="79"/>
      <c r="AS161" s="80"/>
      <c r="AT161" s="81" t="e">
        <f>W161</f>
        <v>#NUM!</v>
      </c>
      <c r="AU161" s="55">
        <f>SUM(AU149:AU160)</f>
        <v>12</v>
      </c>
      <c r="AV161" s="82" t="e">
        <f>(AT161-(AU161-1))/AT161</f>
        <v>#NUM!</v>
      </c>
      <c r="AW161" s="83" t="e">
        <f>IF(W161&lt;X161-1,"0%",AV161)</f>
        <v>#NUM!</v>
      </c>
      <c r="AX161" s="80"/>
      <c r="AY161" s="61" t="e">
        <f>AT161/(AU161-1)</f>
        <v>#NUM!</v>
      </c>
      <c r="AZ161" s="84" t="e">
        <f>LN(AY161)</f>
        <v>#NUM!</v>
      </c>
      <c r="BA161" s="61" t="e">
        <f>LN(AT161)</f>
        <v>#NUM!</v>
      </c>
      <c r="BB161" s="61">
        <f>LN(AU161-1)</f>
        <v>2.3978952727983707</v>
      </c>
      <c r="BC161" s="61" t="e">
        <f>SQRT(2*AT161)</f>
        <v>#NUM!</v>
      </c>
      <c r="BD161" s="61">
        <f>SQRT(2*AU161-3)</f>
        <v>4.5825756949558398</v>
      </c>
      <c r="BE161" s="61">
        <f>2*(AU161-2)</f>
        <v>20</v>
      </c>
      <c r="BF161" s="61">
        <f>3*(AU161-2)^2</f>
        <v>300</v>
      </c>
      <c r="BG161" s="61">
        <f>1/BE161</f>
        <v>0.05</v>
      </c>
      <c r="BH161" s="85">
        <f>1/BF161</f>
        <v>3.3333333333333335E-3</v>
      </c>
      <c r="BI161" s="85">
        <f>SQRT(BG161*(1-BH161))</f>
        <v>0.22323380867004294</v>
      </c>
      <c r="BJ161" s="86" t="e">
        <f>0.5*(BA161-BB161)/(BC161-BD161)</f>
        <v>#NUM!</v>
      </c>
      <c r="BK161" s="86" t="e">
        <f>IF(W161&lt;=X161,BI161,BJ161)</f>
        <v>#NUM!</v>
      </c>
      <c r="BL161" s="72" t="e">
        <f>AZ161-(1.96*BK161)</f>
        <v>#NUM!</v>
      </c>
      <c r="BM161" s="72" t="e">
        <f>AZ161+(1.96*BK161)</f>
        <v>#NUM!</v>
      </c>
      <c r="BN161" s="72"/>
      <c r="BO161" s="84" t="e">
        <f>EXP(BL161)</f>
        <v>#NUM!</v>
      </c>
      <c r="BP161" s="84" t="e">
        <f>EXP(BM161)</f>
        <v>#NUM!</v>
      </c>
      <c r="BQ161" s="87" t="e">
        <f>AW161</f>
        <v>#NUM!</v>
      </c>
      <c r="BR161" s="87" t="e">
        <f>(BO161-1)/BO161</f>
        <v>#NUM!</v>
      </c>
      <c r="BS161" s="87" t="e">
        <f>(BP161-1)/BP161</f>
        <v>#NUM!</v>
      </c>
    </row>
    <row r="162" spans="1:71" x14ac:dyDescent="0.3">
      <c r="C162" s="88"/>
      <c r="D162" s="88"/>
      <c r="E162" s="88"/>
      <c r="F162" s="89"/>
      <c r="N162" s="90"/>
      <c r="O162" s="90"/>
      <c r="P162" s="90"/>
      <c r="Q162" s="90"/>
      <c r="R162" s="90"/>
      <c r="S162" s="90"/>
      <c r="T162" s="90"/>
      <c r="X162" s="91"/>
      <c r="Y162" s="92"/>
      <c r="Z162" s="92"/>
      <c r="AA162" s="92"/>
      <c r="AB162" s="93"/>
      <c r="AC162" s="93"/>
      <c r="AD162" s="93"/>
      <c r="AE162" s="93"/>
      <c r="AP162" s="94"/>
      <c r="AQ162" s="94"/>
      <c r="AR162" s="94"/>
      <c r="BC162" s="95"/>
      <c r="BJ162" s="92" t="s">
        <v>80</v>
      </c>
      <c r="BP162" s="96" t="s">
        <v>81</v>
      </c>
      <c r="BQ162" s="97" t="e">
        <f>BQ161</f>
        <v>#NUM!</v>
      </c>
      <c r="BR162" s="97" t="e">
        <f>IF(BR161&lt;0,"0%",BR161)</f>
        <v>#NUM!</v>
      </c>
      <c r="BS162" s="98" t="e">
        <f>IF(BS161&lt;0,"0%",BS161)</f>
        <v>#NUM!</v>
      </c>
    </row>
    <row r="163" spans="1:71" ht="26" x14ac:dyDescent="0.3">
      <c r="A163" s="5"/>
      <c r="B163" s="5"/>
      <c r="C163" s="99"/>
      <c r="D163" s="99"/>
      <c r="E163" s="99"/>
      <c r="F163" s="100"/>
      <c r="G163" s="5"/>
      <c r="H163" s="5"/>
      <c r="N163" s="101"/>
      <c r="O163" s="101"/>
      <c r="P163" s="101"/>
      <c r="Q163" s="101"/>
      <c r="R163" s="101"/>
      <c r="S163" s="101"/>
      <c r="T163" s="101"/>
      <c r="AB163" s="1"/>
      <c r="AE163" s="95"/>
      <c r="AF163" s="102"/>
      <c r="AG163" s="102"/>
      <c r="AH163" s="102"/>
      <c r="AI163" s="102"/>
      <c r="AJ163" s="102"/>
      <c r="AK163" s="103" t="s">
        <v>82</v>
      </c>
      <c r="AL163" s="104">
        <f>TINV((1-$E$1),(X161-2))</f>
        <v>2.2281388519862744</v>
      </c>
      <c r="AN163" s="105" t="s">
        <v>83</v>
      </c>
      <c r="AO163" s="106">
        <f>$E$1</f>
        <v>0.95</v>
      </c>
      <c r="AP163" s="107" t="e">
        <f>EXP(AI161-AL163*SQRT((1/Z161)+AD161))</f>
        <v>#NUM!</v>
      </c>
      <c r="AQ163" s="107" t="e">
        <f>EXP(AI161+AL163*SQRT((1/Z161)+AD161))</f>
        <v>#NUM!</v>
      </c>
      <c r="AR163" s="19"/>
      <c r="BB163" s="108"/>
      <c r="BC163" s="95"/>
      <c r="BD163" s="95"/>
      <c r="BF163" s="42"/>
      <c r="BH163" s="95"/>
      <c r="BI163" s="109"/>
      <c r="BM163" s="95"/>
    </row>
    <row r="164" spans="1:71" ht="14.5" x14ac:dyDescent="0.3">
      <c r="A164" s="5"/>
      <c r="B164" s="5"/>
      <c r="C164" s="99"/>
      <c r="D164" s="99"/>
      <c r="E164" s="99"/>
      <c r="F164" s="100"/>
      <c r="G164" s="5"/>
      <c r="H164" s="5"/>
      <c r="N164" s="101"/>
      <c r="O164" s="101"/>
      <c r="P164" s="101"/>
      <c r="Q164" s="101"/>
      <c r="R164" s="101"/>
      <c r="S164" s="101"/>
      <c r="T164" s="101"/>
      <c r="AB164" s="1"/>
      <c r="AE164" s="95"/>
      <c r="AF164" s="102"/>
      <c r="AG164" s="102"/>
      <c r="AH164" s="110"/>
      <c r="AI164" s="111"/>
      <c r="AJ164" s="112"/>
      <c r="AK164" s="113"/>
      <c r="AL164" s="14"/>
      <c r="AO164" s="114"/>
      <c r="AP164" s="19"/>
      <c r="AQ164" s="19"/>
      <c r="AR164" s="19"/>
      <c r="BB164" s="108"/>
      <c r="BC164" s="95"/>
      <c r="BD164" s="95"/>
      <c r="BF164" s="42"/>
      <c r="BH164" s="95"/>
      <c r="BI164" s="115"/>
      <c r="BM164" s="95"/>
    </row>
    <row r="165" spans="1:71" x14ac:dyDescent="0.3">
      <c r="C165" s="89"/>
      <c r="D165" s="89"/>
      <c r="E165" s="89"/>
      <c r="F165" s="89"/>
    </row>
    <row r="166" spans="1:71" x14ac:dyDescent="0.3">
      <c r="G166" s="123" t="s">
        <v>3</v>
      </c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5"/>
      <c r="T166" s="11"/>
      <c r="U166" s="123" t="s">
        <v>4</v>
      </c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5"/>
      <c r="AR166" s="11"/>
      <c r="AS166" s="123" t="s">
        <v>5</v>
      </c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5"/>
    </row>
    <row r="167" spans="1:71" x14ac:dyDescent="0.3">
      <c r="A167" s="12"/>
      <c r="B167" s="13" t="s">
        <v>6</v>
      </c>
      <c r="C167" s="120" t="s">
        <v>7</v>
      </c>
      <c r="D167" s="121"/>
      <c r="E167" s="122"/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</row>
    <row r="168" spans="1:71" ht="60" x14ac:dyDescent="0.3">
      <c r="B168" s="16"/>
      <c r="C168" s="17" t="s">
        <v>8</v>
      </c>
      <c r="D168" s="18" t="s">
        <v>9</v>
      </c>
      <c r="E168" s="18" t="s">
        <v>10</v>
      </c>
      <c r="F168" s="19"/>
      <c r="H168" s="17" t="s">
        <v>11</v>
      </c>
      <c r="I168" s="17" t="s">
        <v>12</v>
      </c>
      <c r="J168" s="20" t="s">
        <v>13</v>
      </c>
      <c r="K168" s="20" t="s">
        <v>14</v>
      </c>
      <c r="L168" s="20" t="s">
        <v>15</v>
      </c>
      <c r="M168" s="21" t="s">
        <v>16</v>
      </c>
      <c r="N168" s="22" t="s">
        <v>17</v>
      </c>
      <c r="O168" s="22" t="s">
        <v>1</v>
      </c>
      <c r="P168" s="21" t="s">
        <v>18</v>
      </c>
      <c r="Q168" s="21" t="s">
        <v>19</v>
      </c>
      <c r="R168" s="21" t="s">
        <v>9</v>
      </c>
      <c r="S168" s="21" t="s">
        <v>10</v>
      </c>
      <c r="T168" s="23"/>
      <c r="U168" s="24"/>
      <c r="V168" s="25" t="s">
        <v>20</v>
      </c>
      <c r="W168" s="20" t="s">
        <v>21</v>
      </c>
      <c r="X168" s="3" t="s">
        <v>22</v>
      </c>
      <c r="Y168" s="3" t="s">
        <v>23</v>
      </c>
      <c r="Z168" s="3" t="s">
        <v>24</v>
      </c>
      <c r="AA168" s="20" t="s">
        <v>25</v>
      </c>
      <c r="AB168" s="20" t="s">
        <v>26</v>
      </c>
      <c r="AC168" s="26" t="s">
        <v>27</v>
      </c>
      <c r="AD168" s="26" t="s">
        <v>28</v>
      </c>
      <c r="AE168" s="3" t="s">
        <v>29</v>
      </c>
      <c r="AF168" s="20" t="s">
        <v>30</v>
      </c>
      <c r="AG168" s="20" t="s">
        <v>31</v>
      </c>
      <c r="AH168" s="20" t="s">
        <v>32</v>
      </c>
      <c r="AI168" s="3" t="s">
        <v>33</v>
      </c>
      <c r="AJ168" s="22" t="s">
        <v>34</v>
      </c>
      <c r="AK168" s="20" t="s">
        <v>35</v>
      </c>
      <c r="AL168" s="20" t="s">
        <v>36</v>
      </c>
      <c r="AM168" s="3" t="s">
        <v>1</v>
      </c>
      <c r="AN168" s="20" t="s">
        <v>37</v>
      </c>
      <c r="AO168" s="20" t="s">
        <v>38</v>
      </c>
      <c r="AP168" s="21" t="s">
        <v>9</v>
      </c>
      <c r="AQ168" s="21" t="s">
        <v>10</v>
      </c>
      <c r="AR168" s="23"/>
      <c r="AT168" s="27" t="s">
        <v>39</v>
      </c>
      <c r="AU168" s="27" t="s">
        <v>22</v>
      </c>
      <c r="AV168" s="28" t="s">
        <v>40</v>
      </c>
      <c r="AW168" s="26" t="s">
        <v>41</v>
      </c>
      <c r="AY168" s="3" t="s">
        <v>42</v>
      </c>
      <c r="AZ168" s="3" t="s">
        <v>43</v>
      </c>
      <c r="BA168" s="3" t="s">
        <v>44</v>
      </c>
      <c r="BB168" s="3" t="s">
        <v>45</v>
      </c>
      <c r="BC168" s="3" t="s">
        <v>46</v>
      </c>
      <c r="BD168" s="3" t="s">
        <v>47</v>
      </c>
      <c r="BE168" s="3" t="s">
        <v>48</v>
      </c>
      <c r="BF168" s="3" t="s">
        <v>49</v>
      </c>
      <c r="BG168" s="3" t="s">
        <v>50</v>
      </c>
      <c r="BH168" s="3" t="s">
        <v>51</v>
      </c>
      <c r="BI168" s="29" t="s">
        <v>52</v>
      </c>
      <c r="BJ168" s="29" t="s">
        <v>53</v>
      </c>
      <c r="BK168" s="29" t="s">
        <v>54</v>
      </c>
      <c r="BL168" s="29" t="s">
        <v>55</v>
      </c>
      <c r="BM168" s="29" t="s">
        <v>56</v>
      </c>
      <c r="BN168" s="30"/>
      <c r="BO168" s="20" t="s">
        <v>57</v>
      </c>
      <c r="BP168" s="20" t="s">
        <v>58</v>
      </c>
      <c r="BQ168" s="21" t="s">
        <v>59</v>
      </c>
      <c r="BR168" s="21" t="s">
        <v>60</v>
      </c>
      <c r="BS168" s="21" t="s">
        <v>61</v>
      </c>
    </row>
    <row r="169" spans="1:71" x14ac:dyDescent="0.3">
      <c r="B169" s="31" t="s">
        <v>62</v>
      </c>
      <c r="C169" s="32"/>
      <c r="D169" s="32"/>
      <c r="E169" s="32"/>
      <c r="F169" s="33"/>
      <c r="H169" s="34" t="e">
        <f>N169^2</f>
        <v>#NUM!</v>
      </c>
      <c r="I169" s="35" t="e">
        <f>1/H169</f>
        <v>#NUM!</v>
      </c>
      <c r="J169" s="36" t="e">
        <f>LN(M169)</f>
        <v>#NUM!</v>
      </c>
      <c r="K169" s="36" t="e">
        <f>I169*J169</f>
        <v>#NUM!</v>
      </c>
      <c r="L169" s="36" t="e">
        <f>LN(M169)</f>
        <v>#NUM!</v>
      </c>
      <c r="M169" s="37">
        <f>C169</f>
        <v>0</v>
      </c>
      <c r="N169" s="38" t="e">
        <f>(Q169-P169)/(2*O169)</f>
        <v>#NUM!</v>
      </c>
      <c r="O169" s="39">
        <f>$E$2</f>
        <v>1.9599639845400536</v>
      </c>
      <c r="P169" s="40" t="e">
        <f t="shared" ref="P169:Q179" si="163">LN(R169)</f>
        <v>#NUM!</v>
      </c>
      <c r="Q169" s="40" t="e">
        <f t="shared" si="163"/>
        <v>#NUM!</v>
      </c>
      <c r="R169" s="41">
        <f>D169</f>
        <v>0</v>
      </c>
      <c r="S169" s="41">
        <f>E169</f>
        <v>0</v>
      </c>
      <c r="T169" s="42"/>
      <c r="V169" s="43" t="e">
        <f>(J169-L180)^2</f>
        <v>#NUM!</v>
      </c>
      <c r="W169" s="44" t="e">
        <f>I169*V169</f>
        <v>#NUM!</v>
      </c>
      <c r="X169" s="2">
        <v>1</v>
      </c>
      <c r="Y169" s="30"/>
      <c r="Z169" s="30"/>
      <c r="AA169" s="35" t="e">
        <f>I169^2</f>
        <v>#NUM!</v>
      </c>
      <c r="AB169" s="45"/>
      <c r="AC169" s="46" t="e">
        <f>AC180</f>
        <v>#NUM!</v>
      </c>
      <c r="AD169" s="46" t="e">
        <f>AD180</f>
        <v>#NUM!</v>
      </c>
      <c r="AE169" s="44" t="e">
        <f>1/I169</f>
        <v>#NUM!</v>
      </c>
      <c r="AF169" s="47" t="e">
        <f>1/(AD169+AE169)</f>
        <v>#NUM!</v>
      </c>
      <c r="AG169" s="48" t="e">
        <f>AF169/AF180</f>
        <v>#NUM!</v>
      </c>
      <c r="AH169" s="49" t="e">
        <f>AF169*J169</f>
        <v>#NUM!</v>
      </c>
      <c r="AI169" s="49" t="e">
        <f>AH169/AF169</f>
        <v>#NUM!</v>
      </c>
      <c r="AJ169" s="50" t="e">
        <f>EXP(AI169)</f>
        <v>#NUM!</v>
      </c>
      <c r="AK169" s="51" t="e">
        <f>1/AF169</f>
        <v>#NUM!</v>
      </c>
      <c r="AL169" s="50" t="e">
        <f>SQRT(AK169)</f>
        <v>#NUM!</v>
      </c>
      <c r="AM169" s="39">
        <f>$E$2</f>
        <v>1.9599639845400536</v>
      </c>
      <c r="AN169" s="40" t="e">
        <f>AI169-(AM169*AL169)</f>
        <v>#NUM!</v>
      </c>
      <c r="AO169" s="40" t="e">
        <f>AI169+(1.96*AL169)</f>
        <v>#NUM!</v>
      </c>
      <c r="AP169" s="52" t="e">
        <f t="shared" ref="AP169:AQ179" si="164">EXP(AN169)</f>
        <v>#NUM!</v>
      </c>
      <c r="AQ169" s="52" t="e">
        <f t="shared" si="164"/>
        <v>#NUM!</v>
      </c>
      <c r="AR169" s="19"/>
      <c r="AT169" s="53"/>
      <c r="AU169" s="53">
        <v>1</v>
      </c>
      <c r="AV169" s="54"/>
      <c r="AW169" s="54"/>
      <c r="AY169" s="30"/>
      <c r="AZ169" s="30"/>
      <c r="BA169" s="2"/>
      <c r="BB169" s="2"/>
      <c r="BC169" s="2"/>
      <c r="BD169" s="2"/>
      <c r="BE169" s="2"/>
      <c r="BF169" s="2"/>
      <c r="BG169" s="2"/>
      <c r="BH169" s="2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1:71" x14ac:dyDescent="0.3">
      <c r="B170" s="31" t="s">
        <v>63</v>
      </c>
      <c r="C170" s="32"/>
      <c r="D170" s="32"/>
      <c r="E170" s="32"/>
      <c r="F170" s="33"/>
      <c r="H170" s="34" t="e">
        <f t="shared" ref="H170:H179" si="165">N170^2</f>
        <v>#NUM!</v>
      </c>
      <c r="I170" s="35" t="e">
        <f>1/H170</f>
        <v>#NUM!</v>
      </c>
      <c r="J170" s="36" t="e">
        <f t="shared" ref="J170:J179" si="166">LN(M170)</f>
        <v>#NUM!</v>
      </c>
      <c r="K170" s="36" t="e">
        <f>I170*J170</f>
        <v>#NUM!</v>
      </c>
      <c r="L170" s="36" t="e">
        <f t="shared" ref="L170:L179" si="167">LN(M170)</f>
        <v>#NUM!</v>
      </c>
      <c r="M170" s="37">
        <f t="shared" ref="M170:M179" si="168">C170</f>
        <v>0</v>
      </c>
      <c r="N170" s="38" t="e">
        <f t="shared" ref="N170:N179" si="169">(Q170-P170)/(2*O170)</f>
        <v>#NUM!</v>
      </c>
      <c r="O170" s="39">
        <f>$E$2</f>
        <v>1.9599639845400536</v>
      </c>
      <c r="P170" s="40" t="e">
        <f t="shared" si="163"/>
        <v>#NUM!</v>
      </c>
      <c r="Q170" s="40" t="e">
        <f t="shared" si="163"/>
        <v>#NUM!</v>
      </c>
      <c r="R170" s="41">
        <f t="shared" ref="R170:S179" si="170">D170</f>
        <v>0</v>
      </c>
      <c r="S170" s="41">
        <f t="shared" si="170"/>
        <v>0</v>
      </c>
      <c r="T170" s="42"/>
      <c r="V170" s="43" t="e">
        <f>(J170-L180)^2</f>
        <v>#NUM!</v>
      </c>
      <c r="W170" s="44" t="e">
        <f>I170*V170</f>
        <v>#NUM!</v>
      </c>
      <c r="X170" s="2">
        <v>1</v>
      </c>
      <c r="Y170" s="30"/>
      <c r="Z170" s="30"/>
      <c r="AA170" s="35" t="e">
        <f>I170^2</f>
        <v>#NUM!</v>
      </c>
      <c r="AB170" s="45"/>
      <c r="AC170" s="46" t="e">
        <f>AC180</f>
        <v>#NUM!</v>
      </c>
      <c r="AD170" s="46" t="e">
        <f>AD180</f>
        <v>#NUM!</v>
      </c>
      <c r="AE170" s="44" t="e">
        <f>1/I170</f>
        <v>#NUM!</v>
      </c>
      <c r="AF170" s="47" t="e">
        <f>1/(AD170+AE170)</f>
        <v>#NUM!</v>
      </c>
      <c r="AG170" s="48" t="e">
        <f>AF170/AF180</f>
        <v>#NUM!</v>
      </c>
      <c r="AH170" s="49" t="e">
        <f>AF170*J170</f>
        <v>#NUM!</v>
      </c>
      <c r="AI170" s="49" t="e">
        <f>AH170/AF170</f>
        <v>#NUM!</v>
      </c>
      <c r="AJ170" s="50" t="e">
        <f>EXP(AI170)</f>
        <v>#NUM!</v>
      </c>
      <c r="AK170" s="51" t="e">
        <f>1/AF170</f>
        <v>#NUM!</v>
      </c>
      <c r="AL170" s="50" t="e">
        <f>SQRT(AK170)</f>
        <v>#NUM!</v>
      </c>
      <c r="AM170" s="39">
        <f>$E$2</f>
        <v>1.9599639845400536</v>
      </c>
      <c r="AN170" s="40" t="e">
        <f>AI170-(AM170*AL170)</f>
        <v>#NUM!</v>
      </c>
      <c r="AO170" s="40" t="e">
        <f>AI170+(1.96*AL170)</f>
        <v>#NUM!</v>
      </c>
      <c r="AP170" s="52" t="e">
        <f t="shared" si="164"/>
        <v>#NUM!</v>
      </c>
      <c r="AQ170" s="52" t="e">
        <f t="shared" si="164"/>
        <v>#NUM!</v>
      </c>
      <c r="AR170" s="19"/>
      <c r="AT170" s="53"/>
      <c r="AU170" s="53">
        <v>1</v>
      </c>
      <c r="AV170" s="54"/>
      <c r="AW170" s="54"/>
      <c r="AY170" s="30"/>
      <c r="AZ170" s="30"/>
      <c r="BA170" s="2"/>
      <c r="BB170" s="2"/>
      <c r="BC170" s="2"/>
      <c r="BD170" s="2"/>
      <c r="BE170" s="2"/>
      <c r="BF170" s="2"/>
      <c r="BG170" s="2"/>
      <c r="BH170" s="2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1:71" x14ac:dyDescent="0.3">
      <c r="B171" s="31" t="s">
        <v>64</v>
      </c>
      <c r="C171" s="32"/>
      <c r="D171" s="32"/>
      <c r="E171" s="32"/>
      <c r="F171" s="33"/>
      <c r="H171" s="34" t="e">
        <f t="shared" si="165"/>
        <v>#NUM!</v>
      </c>
      <c r="I171" s="35" t="e">
        <f>1/H171</f>
        <v>#NUM!</v>
      </c>
      <c r="J171" s="36" t="e">
        <f t="shared" si="166"/>
        <v>#NUM!</v>
      </c>
      <c r="K171" s="36" t="e">
        <f>I171*J171</f>
        <v>#NUM!</v>
      </c>
      <c r="L171" s="36" t="e">
        <f t="shared" si="167"/>
        <v>#NUM!</v>
      </c>
      <c r="M171" s="37">
        <f t="shared" si="168"/>
        <v>0</v>
      </c>
      <c r="N171" s="38" t="e">
        <f t="shared" si="169"/>
        <v>#NUM!</v>
      </c>
      <c r="O171" s="39">
        <f>$E$2</f>
        <v>1.9599639845400536</v>
      </c>
      <c r="P171" s="40" t="e">
        <f t="shared" si="163"/>
        <v>#NUM!</v>
      </c>
      <c r="Q171" s="40" t="e">
        <f t="shared" si="163"/>
        <v>#NUM!</v>
      </c>
      <c r="R171" s="41">
        <f t="shared" si="170"/>
        <v>0</v>
      </c>
      <c r="S171" s="41">
        <f t="shared" si="170"/>
        <v>0</v>
      </c>
      <c r="T171" s="42"/>
      <c r="V171" s="43" t="e">
        <f>(J171-L180)^2</f>
        <v>#NUM!</v>
      </c>
      <c r="W171" s="44" t="e">
        <f>I171*V171</f>
        <v>#NUM!</v>
      </c>
      <c r="X171" s="2">
        <v>1</v>
      </c>
      <c r="Y171" s="30"/>
      <c r="Z171" s="30"/>
      <c r="AA171" s="35" t="e">
        <f>I171^2</f>
        <v>#NUM!</v>
      </c>
      <c r="AB171" s="45"/>
      <c r="AC171" s="46" t="e">
        <f>AC180</f>
        <v>#NUM!</v>
      </c>
      <c r="AD171" s="46" t="e">
        <f>AD180</f>
        <v>#NUM!</v>
      </c>
      <c r="AE171" s="44" t="e">
        <f>1/I171</f>
        <v>#NUM!</v>
      </c>
      <c r="AF171" s="47" t="e">
        <f>1/(AD171+AE171)</f>
        <v>#NUM!</v>
      </c>
      <c r="AG171" s="48" t="e">
        <f>AF171/AF180</f>
        <v>#NUM!</v>
      </c>
      <c r="AH171" s="49" t="e">
        <f>AF171*J171</f>
        <v>#NUM!</v>
      </c>
      <c r="AI171" s="49" t="e">
        <f>AH171/AF171</f>
        <v>#NUM!</v>
      </c>
      <c r="AJ171" s="50" t="e">
        <f>EXP(AI171)</f>
        <v>#NUM!</v>
      </c>
      <c r="AK171" s="51" t="e">
        <f>1/AF171</f>
        <v>#NUM!</v>
      </c>
      <c r="AL171" s="50" t="e">
        <f>SQRT(AK171)</f>
        <v>#NUM!</v>
      </c>
      <c r="AM171" s="39">
        <f>$E$2</f>
        <v>1.9599639845400536</v>
      </c>
      <c r="AN171" s="40" t="e">
        <f>AI171-(AM171*AL171)</f>
        <v>#NUM!</v>
      </c>
      <c r="AO171" s="40" t="e">
        <f>AI171+(1.96*AL171)</f>
        <v>#NUM!</v>
      </c>
      <c r="AP171" s="52" t="e">
        <f t="shared" si="164"/>
        <v>#NUM!</v>
      </c>
      <c r="AQ171" s="52" t="e">
        <f t="shared" si="164"/>
        <v>#NUM!</v>
      </c>
      <c r="AR171" s="19"/>
      <c r="AT171" s="53"/>
      <c r="AU171" s="53">
        <v>1</v>
      </c>
      <c r="AV171" s="54"/>
      <c r="AW171" s="54"/>
      <c r="AY171" s="30"/>
      <c r="AZ171" s="30"/>
      <c r="BA171" s="2"/>
      <c r="BB171" s="2"/>
      <c r="BC171" s="2"/>
      <c r="BD171" s="2"/>
      <c r="BE171" s="2"/>
      <c r="BF171" s="2"/>
      <c r="BG171" s="2"/>
      <c r="BH171" s="2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1:71" x14ac:dyDescent="0.3">
      <c r="A172" s="5"/>
      <c r="B172" s="31" t="s">
        <v>65</v>
      </c>
      <c r="C172" s="32"/>
      <c r="D172" s="32"/>
      <c r="E172" s="32"/>
      <c r="F172" s="33"/>
      <c r="H172" s="34" t="e">
        <f t="shared" si="165"/>
        <v>#NUM!</v>
      </c>
      <c r="I172" s="35" t="e">
        <f t="shared" ref="I172:I179" si="171">1/H172</f>
        <v>#NUM!</v>
      </c>
      <c r="J172" s="36" t="e">
        <f t="shared" si="166"/>
        <v>#NUM!</v>
      </c>
      <c r="K172" s="36" t="e">
        <f t="shared" ref="K172:K179" si="172">I172*J172</f>
        <v>#NUM!</v>
      </c>
      <c r="L172" s="36" t="e">
        <f t="shared" si="167"/>
        <v>#NUM!</v>
      </c>
      <c r="M172" s="37">
        <f t="shared" si="168"/>
        <v>0</v>
      </c>
      <c r="N172" s="38" t="e">
        <f t="shared" si="169"/>
        <v>#NUM!</v>
      </c>
      <c r="O172" s="39">
        <f t="shared" ref="O172:O180" si="173">$E$2</f>
        <v>1.9599639845400536</v>
      </c>
      <c r="P172" s="40" t="e">
        <f t="shared" si="163"/>
        <v>#NUM!</v>
      </c>
      <c r="Q172" s="40" t="e">
        <f t="shared" si="163"/>
        <v>#NUM!</v>
      </c>
      <c r="R172" s="41">
        <f t="shared" si="170"/>
        <v>0</v>
      </c>
      <c r="S172" s="41">
        <f t="shared" si="170"/>
        <v>0</v>
      </c>
      <c r="T172" s="42"/>
      <c r="V172" s="43" t="e">
        <f>(J172-L180)^2</f>
        <v>#NUM!</v>
      </c>
      <c r="W172" s="44" t="e">
        <f t="shared" ref="W172:W179" si="174">I172*V172</f>
        <v>#NUM!</v>
      </c>
      <c r="X172" s="2">
        <v>1</v>
      </c>
      <c r="Y172" s="30"/>
      <c r="Z172" s="30"/>
      <c r="AA172" s="35" t="e">
        <f t="shared" ref="AA172:AA179" si="175">I172^2</f>
        <v>#NUM!</v>
      </c>
      <c r="AB172" s="45"/>
      <c r="AC172" s="46" t="e">
        <f>AC180</f>
        <v>#NUM!</v>
      </c>
      <c r="AD172" s="46" t="e">
        <f>AD180</f>
        <v>#NUM!</v>
      </c>
      <c r="AE172" s="44" t="e">
        <f t="shared" ref="AE172:AE179" si="176">1/I172</f>
        <v>#NUM!</v>
      </c>
      <c r="AF172" s="47" t="e">
        <f t="shared" ref="AF172:AF179" si="177">1/(AD172+AE172)</f>
        <v>#NUM!</v>
      </c>
      <c r="AG172" s="48" t="e">
        <f>AF172/AF180</f>
        <v>#NUM!</v>
      </c>
      <c r="AH172" s="49" t="e">
        <f t="shared" ref="AH172:AH179" si="178">AF172*J172</f>
        <v>#NUM!</v>
      </c>
      <c r="AI172" s="49" t="e">
        <f t="shared" ref="AI172:AI179" si="179">AH172/AF172</f>
        <v>#NUM!</v>
      </c>
      <c r="AJ172" s="50" t="e">
        <f t="shared" ref="AJ172:AJ179" si="180">EXP(AI172)</f>
        <v>#NUM!</v>
      </c>
      <c r="AK172" s="51" t="e">
        <f t="shared" ref="AK172:AK179" si="181">1/AF172</f>
        <v>#NUM!</v>
      </c>
      <c r="AL172" s="50" t="e">
        <f t="shared" ref="AL172:AL179" si="182">SQRT(AK172)</f>
        <v>#NUM!</v>
      </c>
      <c r="AM172" s="39">
        <f t="shared" ref="AM172:AM180" si="183">$E$2</f>
        <v>1.9599639845400536</v>
      </c>
      <c r="AN172" s="40" t="e">
        <f t="shared" ref="AN172:AN179" si="184">AI172-(AM172*AL172)</f>
        <v>#NUM!</v>
      </c>
      <c r="AO172" s="40" t="e">
        <f t="shared" ref="AO172:AO180" si="185">AI172+(AM172*AL172)</f>
        <v>#NUM!</v>
      </c>
      <c r="AP172" s="52" t="e">
        <f t="shared" si="164"/>
        <v>#NUM!</v>
      </c>
      <c r="AQ172" s="52" t="e">
        <f t="shared" si="164"/>
        <v>#NUM!</v>
      </c>
      <c r="AR172" s="19"/>
      <c r="AT172" s="53"/>
      <c r="AU172" s="53">
        <v>1</v>
      </c>
      <c r="AV172" s="54"/>
      <c r="AW172" s="54"/>
      <c r="AY172" s="30"/>
      <c r="AZ172" s="30"/>
      <c r="BA172" s="2"/>
      <c r="BB172" s="2"/>
      <c r="BC172" s="2"/>
      <c r="BD172" s="2"/>
      <c r="BE172" s="2"/>
      <c r="BF172" s="2"/>
      <c r="BG172" s="2"/>
      <c r="BH172" s="2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1:71" x14ac:dyDescent="0.3">
      <c r="A173" s="5"/>
      <c r="B173" s="31" t="s">
        <v>66</v>
      </c>
      <c r="C173" s="32"/>
      <c r="D173" s="32"/>
      <c r="E173" s="32"/>
      <c r="F173" s="33"/>
      <c r="H173" s="34" t="e">
        <f t="shared" si="165"/>
        <v>#NUM!</v>
      </c>
      <c r="I173" s="35" t="e">
        <f t="shared" si="171"/>
        <v>#NUM!</v>
      </c>
      <c r="J173" s="36" t="e">
        <f t="shared" si="166"/>
        <v>#NUM!</v>
      </c>
      <c r="K173" s="36" t="e">
        <f t="shared" si="172"/>
        <v>#NUM!</v>
      </c>
      <c r="L173" s="36" t="e">
        <f t="shared" si="167"/>
        <v>#NUM!</v>
      </c>
      <c r="M173" s="37">
        <f t="shared" si="168"/>
        <v>0</v>
      </c>
      <c r="N173" s="38" t="e">
        <f t="shared" si="169"/>
        <v>#NUM!</v>
      </c>
      <c r="O173" s="39">
        <f t="shared" si="173"/>
        <v>1.9599639845400536</v>
      </c>
      <c r="P173" s="40" t="e">
        <f t="shared" si="163"/>
        <v>#NUM!</v>
      </c>
      <c r="Q173" s="40" t="e">
        <f t="shared" si="163"/>
        <v>#NUM!</v>
      </c>
      <c r="R173" s="41">
        <f t="shared" si="170"/>
        <v>0</v>
      </c>
      <c r="S173" s="41">
        <f t="shared" si="170"/>
        <v>0</v>
      </c>
      <c r="T173" s="42"/>
      <c r="V173" s="43" t="e">
        <f>(J173-L180)^2</f>
        <v>#NUM!</v>
      </c>
      <c r="W173" s="44" t="e">
        <f t="shared" si="174"/>
        <v>#NUM!</v>
      </c>
      <c r="X173" s="2">
        <v>1</v>
      </c>
      <c r="Y173" s="30"/>
      <c r="Z173" s="30"/>
      <c r="AA173" s="35" t="e">
        <f t="shared" si="175"/>
        <v>#NUM!</v>
      </c>
      <c r="AB173" s="45"/>
      <c r="AC173" s="46" t="e">
        <f>AC180</f>
        <v>#NUM!</v>
      </c>
      <c r="AD173" s="46" t="e">
        <f>AD180</f>
        <v>#NUM!</v>
      </c>
      <c r="AE173" s="44" t="e">
        <f t="shared" si="176"/>
        <v>#NUM!</v>
      </c>
      <c r="AF173" s="47" t="e">
        <f t="shared" si="177"/>
        <v>#NUM!</v>
      </c>
      <c r="AG173" s="48" t="e">
        <f>AF173/AF180</f>
        <v>#NUM!</v>
      </c>
      <c r="AH173" s="49" t="e">
        <f t="shared" si="178"/>
        <v>#NUM!</v>
      </c>
      <c r="AI173" s="49" t="e">
        <f t="shared" si="179"/>
        <v>#NUM!</v>
      </c>
      <c r="AJ173" s="50" t="e">
        <f t="shared" si="180"/>
        <v>#NUM!</v>
      </c>
      <c r="AK173" s="51" t="e">
        <f t="shared" si="181"/>
        <v>#NUM!</v>
      </c>
      <c r="AL173" s="50" t="e">
        <f t="shared" si="182"/>
        <v>#NUM!</v>
      </c>
      <c r="AM173" s="39">
        <f t="shared" si="183"/>
        <v>1.9599639845400536</v>
      </c>
      <c r="AN173" s="40" t="e">
        <f t="shared" si="184"/>
        <v>#NUM!</v>
      </c>
      <c r="AO173" s="40" t="e">
        <f t="shared" si="185"/>
        <v>#NUM!</v>
      </c>
      <c r="AP173" s="52" t="e">
        <f t="shared" si="164"/>
        <v>#NUM!</v>
      </c>
      <c r="AQ173" s="52" t="e">
        <f t="shared" si="164"/>
        <v>#NUM!</v>
      </c>
      <c r="AR173" s="19"/>
      <c r="AT173" s="53"/>
      <c r="AU173" s="53">
        <v>1</v>
      </c>
      <c r="AV173" s="54"/>
      <c r="AW173" s="54"/>
      <c r="AY173" s="30"/>
      <c r="AZ173" s="30"/>
      <c r="BA173" s="2"/>
      <c r="BB173" s="2"/>
      <c r="BC173" s="2"/>
      <c r="BD173" s="2"/>
      <c r="BE173" s="2"/>
      <c r="BF173" s="2"/>
      <c r="BG173" s="2"/>
      <c r="BH173" s="2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1:71" x14ac:dyDescent="0.3">
      <c r="A174" s="5"/>
      <c r="B174" s="31" t="s">
        <v>67</v>
      </c>
      <c r="C174" s="32"/>
      <c r="D174" s="32"/>
      <c r="E174" s="32"/>
      <c r="F174" s="33"/>
      <c r="H174" s="34" t="e">
        <f t="shared" si="165"/>
        <v>#NUM!</v>
      </c>
      <c r="I174" s="35" t="e">
        <f t="shared" si="171"/>
        <v>#NUM!</v>
      </c>
      <c r="J174" s="36" t="e">
        <f t="shared" si="166"/>
        <v>#NUM!</v>
      </c>
      <c r="K174" s="36" t="e">
        <f t="shared" si="172"/>
        <v>#NUM!</v>
      </c>
      <c r="L174" s="36" t="e">
        <f t="shared" si="167"/>
        <v>#NUM!</v>
      </c>
      <c r="M174" s="37">
        <f t="shared" si="168"/>
        <v>0</v>
      </c>
      <c r="N174" s="38" t="e">
        <f t="shared" si="169"/>
        <v>#NUM!</v>
      </c>
      <c r="O174" s="39">
        <f t="shared" si="173"/>
        <v>1.9599639845400536</v>
      </c>
      <c r="P174" s="40" t="e">
        <f t="shared" si="163"/>
        <v>#NUM!</v>
      </c>
      <c r="Q174" s="40" t="e">
        <f t="shared" si="163"/>
        <v>#NUM!</v>
      </c>
      <c r="R174" s="41">
        <f t="shared" si="170"/>
        <v>0</v>
      </c>
      <c r="S174" s="41">
        <f t="shared" si="170"/>
        <v>0</v>
      </c>
      <c r="T174" s="42"/>
      <c r="V174" s="43" t="e">
        <f>(J174-L180)^2</f>
        <v>#NUM!</v>
      </c>
      <c r="W174" s="44" t="e">
        <f t="shared" si="174"/>
        <v>#NUM!</v>
      </c>
      <c r="X174" s="2">
        <v>1</v>
      </c>
      <c r="Y174" s="30"/>
      <c r="Z174" s="30"/>
      <c r="AA174" s="35" t="e">
        <f t="shared" si="175"/>
        <v>#NUM!</v>
      </c>
      <c r="AB174" s="45"/>
      <c r="AC174" s="46" t="e">
        <f>AC180</f>
        <v>#NUM!</v>
      </c>
      <c r="AD174" s="46" t="e">
        <f>AD180</f>
        <v>#NUM!</v>
      </c>
      <c r="AE174" s="44" t="e">
        <f t="shared" si="176"/>
        <v>#NUM!</v>
      </c>
      <c r="AF174" s="47" t="e">
        <f t="shared" si="177"/>
        <v>#NUM!</v>
      </c>
      <c r="AG174" s="48" t="e">
        <f>AF174/AF180</f>
        <v>#NUM!</v>
      </c>
      <c r="AH174" s="49" t="e">
        <f t="shared" si="178"/>
        <v>#NUM!</v>
      </c>
      <c r="AI174" s="49" t="e">
        <f t="shared" si="179"/>
        <v>#NUM!</v>
      </c>
      <c r="AJ174" s="50" t="e">
        <f t="shared" si="180"/>
        <v>#NUM!</v>
      </c>
      <c r="AK174" s="51" t="e">
        <f t="shared" si="181"/>
        <v>#NUM!</v>
      </c>
      <c r="AL174" s="50" t="e">
        <f t="shared" si="182"/>
        <v>#NUM!</v>
      </c>
      <c r="AM174" s="39">
        <f t="shared" si="183"/>
        <v>1.9599639845400536</v>
      </c>
      <c r="AN174" s="40" t="e">
        <f t="shared" si="184"/>
        <v>#NUM!</v>
      </c>
      <c r="AO174" s="40" t="e">
        <f t="shared" si="185"/>
        <v>#NUM!</v>
      </c>
      <c r="AP174" s="52" t="e">
        <f t="shared" si="164"/>
        <v>#NUM!</v>
      </c>
      <c r="AQ174" s="52" t="e">
        <f t="shared" si="164"/>
        <v>#NUM!</v>
      </c>
      <c r="AR174" s="19"/>
      <c r="AT174" s="53"/>
      <c r="AU174" s="53">
        <v>1</v>
      </c>
      <c r="AV174" s="54"/>
      <c r="AW174" s="54"/>
      <c r="AY174" s="30"/>
      <c r="AZ174" s="30"/>
      <c r="BA174" s="2"/>
      <c r="BB174" s="2"/>
      <c r="BC174" s="2"/>
      <c r="BD174" s="2"/>
      <c r="BE174" s="2"/>
      <c r="BF174" s="2"/>
      <c r="BG174" s="2"/>
      <c r="BH174" s="2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1:71" x14ac:dyDescent="0.3">
      <c r="A175" s="5"/>
      <c r="B175" s="31" t="s">
        <v>68</v>
      </c>
      <c r="C175" s="32"/>
      <c r="D175" s="32"/>
      <c r="E175" s="32"/>
      <c r="F175" s="33"/>
      <c r="H175" s="34" t="e">
        <f t="shared" si="165"/>
        <v>#NUM!</v>
      </c>
      <c r="I175" s="35" t="e">
        <f t="shared" si="171"/>
        <v>#NUM!</v>
      </c>
      <c r="J175" s="36" t="e">
        <f t="shared" si="166"/>
        <v>#NUM!</v>
      </c>
      <c r="K175" s="36" t="e">
        <f t="shared" si="172"/>
        <v>#NUM!</v>
      </c>
      <c r="L175" s="36" t="e">
        <f t="shared" si="167"/>
        <v>#NUM!</v>
      </c>
      <c r="M175" s="37">
        <f t="shared" si="168"/>
        <v>0</v>
      </c>
      <c r="N175" s="38" t="e">
        <f t="shared" si="169"/>
        <v>#NUM!</v>
      </c>
      <c r="O175" s="39">
        <f t="shared" si="173"/>
        <v>1.9599639845400536</v>
      </c>
      <c r="P175" s="40" t="e">
        <f t="shared" si="163"/>
        <v>#NUM!</v>
      </c>
      <c r="Q175" s="40" t="e">
        <f t="shared" si="163"/>
        <v>#NUM!</v>
      </c>
      <c r="R175" s="41">
        <f t="shared" si="170"/>
        <v>0</v>
      </c>
      <c r="S175" s="41">
        <f t="shared" si="170"/>
        <v>0</v>
      </c>
      <c r="T175" s="42"/>
      <c r="V175" s="43" t="e">
        <f>(J175-L180)^2</f>
        <v>#NUM!</v>
      </c>
      <c r="W175" s="44" t="e">
        <f t="shared" si="174"/>
        <v>#NUM!</v>
      </c>
      <c r="X175" s="2">
        <v>1</v>
      </c>
      <c r="Y175" s="30"/>
      <c r="Z175" s="30"/>
      <c r="AA175" s="35" t="e">
        <f t="shared" si="175"/>
        <v>#NUM!</v>
      </c>
      <c r="AB175" s="45"/>
      <c r="AC175" s="46" t="e">
        <f>AC180</f>
        <v>#NUM!</v>
      </c>
      <c r="AD175" s="46" t="e">
        <f>AD180</f>
        <v>#NUM!</v>
      </c>
      <c r="AE175" s="44" t="e">
        <f t="shared" si="176"/>
        <v>#NUM!</v>
      </c>
      <c r="AF175" s="47" t="e">
        <f t="shared" si="177"/>
        <v>#NUM!</v>
      </c>
      <c r="AG175" s="48" t="e">
        <f>AF175/AF180</f>
        <v>#NUM!</v>
      </c>
      <c r="AH175" s="49" t="e">
        <f t="shared" si="178"/>
        <v>#NUM!</v>
      </c>
      <c r="AI175" s="49" t="e">
        <f t="shared" si="179"/>
        <v>#NUM!</v>
      </c>
      <c r="AJ175" s="50" t="e">
        <f t="shared" si="180"/>
        <v>#NUM!</v>
      </c>
      <c r="AK175" s="51" t="e">
        <f t="shared" si="181"/>
        <v>#NUM!</v>
      </c>
      <c r="AL175" s="50" t="e">
        <f t="shared" si="182"/>
        <v>#NUM!</v>
      </c>
      <c r="AM175" s="39">
        <f t="shared" si="183"/>
        <v>1.9599639845400536</v>
      </c>
      <c r="AN175" s="40" t="e">
        <f t="shared" si="184"/>
        <v>#NUM!</v>
      </c>
      <c r="AO175" s="40" t="e">
        <f t="shared" si="185"/>
        <v>#NUM!</v>
      </c>
      <c r="AP175" s="52" t="e">
        <f t="shared" si="164"/>
        <v>#NUM!</v>
      </c>
      <c r="AQ175" s="52" t="e">
        <f t="shared" si="164"/>
        <v>#NUM!</v>
      </c>
      <c r="AR175" s="19"/>
      <c r="AT175" s="53"/>
      <c r="AU175" s="53">
        <v>1</v>
      </c>
      <c r="AV175" s="54"/>
      <c r="AW175" s="54"/>
      <c r="AY175" s="30"/>
      <c r="AZ175" s="30"/>
      <c r="BA175" s="2"/>
      <c r="BB175" s="2"/>
      <c r="BC175" s="2"/>
      <c r="BD175" s="2"/>
      <c r="BE175" s="2"/>
      <c r="BF175" s="2"/>
      <c r="BG175" s="2"/>
      <c r="BH175" s="2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1:71" x14ac:dyDescent="0.3">
      <c r="A176" s="5"/>
      <c r="B176" s="31" t="s">
        <v>69</v>
      </c>
      <c r="C176" s="32"/>
      <c r="D176" s="32"/>
      <c r="E176" s="32"/>
      <c r="F176" s="33"/>
      <c r="H176" s="34" t="e">
        <f t="shared" si="165"/>
        <v>#NUM!</v>
      </c>
      <c r="I176" s="35" t="e">
        <f t="shared" si="171"/>
        <v>#NUM!</v>
      </c>
      <c r="J176" s="36" t="e">
        <f t="shared" si="166"/>
        <v>#NUM!</v>
      </c>
      <c r="K176" s="36" t="e">
        <f t="shared" si="172"/>
        <v>#NUM!</v>
      </c>
      <c r="L176" s="36" t="e">
        <f t="shared" si="167"/>
        <v>#NUM!</v>
      </c>
      <c r="M176" s="37">
        <f t="shared" si="168"/>
        <v>0</v>
      </c>
      <c r="N176" s="38" t="e">
        <f t="shared" si="169"/>
        <v>#NUM!</v>
      </c>
      <c r="O176" s="39">
        <f t="shared" si="173"/>
        <v>1.9599639845400536</v>
      </c>
      <c r="P176" s="40" t="e">
        <f t="shared" si="163"/>
        <v>#NUM!</v>
      </c>
      <c r="Q176" s="40" t="e">
        <f t="shared" si="163"/>
        <v>#NUM!</v>
      </c>
      <c r="R176" s="41">
        <f t="shared" si="170"/>
        <v>0</v>
      </c>
      <c r="S176" s="41">
        <f t="shared" si="170"/>
        <v>0</v>
      </c>
      <c r="T176" s="42"/>
      <c r="V176" s="43" t="e">
        <f>(J176-L180)^2</f>
        <v>#NUM!</v>
      </c>
      <c r="W176" s="44" t="e">
        <f t="shared" si="174"/>
        <v>#NUM!</v>
      </c>
      <c r="X176" s="2">
        <v>1</v>
      </c>
      <c r="Y176" s="30"/>
      <c r="Z176" s="30"/>
      <c r="AA176" s="35" t="e">
        <f t="shared" si="175"/>
        <v>#NUM!</v>
      </c>
      <c r="AB176" s="45"/>
      <c r="AC176" s="46" t="e">
        <f>AC180</f>
        <v>#NUM!</v>
      </c>
      <c r="AD176" s="46" t="e">
        <f>AD180</f>
        <v>#NUM!</v>
      </c>
      <c r="AE176" s="44" t="e">
        <f t="shared" si="176"/>
        <v>#NUM!</v>
      </c>
      <c r="AF176" s="47" t="e">
        <f t="shared" si="177"/>
        <v>#NUM!</v>
      </c>
      <c r="AG176" s="48" t="e">
        <f>AF176/AF180</f>
        <v>#NUM!</v>
      </c>
      <c r="AH176" s="49" t="e">
        <f t="shared" si="178"/>
        <v>#NUM!</v>
      </c>
      <c r="AI176" s="49" t="e">
        <f t="shared" si="179"/>
        <v>#NUM!</v>
      </c>
      <c r="AJ176" s="50" t="e">
        <f t="shared" si="180"/>
        <v>#NUM!</v>
      </c>
      <c r="AK176" s="51" t="e">
        <f t="shared" si="181"/>
        <v>#NUM!</v>
      </c>
      <c r="AL176" s="50" t="e">
        <f t="shared" si="182"/>
        <v>#NUM!</v>
      </c>
      <c r="AM176" s="39">
        <f t="shared" si="183"/>
        <v>1.9599639845400536</v>
      </c>
      <c r="AN176" s="40" t="e">
        <f t="shared" si="184"/>
        <v>#NUM!</v>
      </c>
      <c r="AO176" s="40" t="e">
        <f t="shared" si="185"/>
        <v>#NUM!</v>
      </c>
      <c r="AP176" s="52" t="e">
        <f t="shared" si="164"/>
        <v>#NUM!</v>
      </c>
      <c r="AQ176" s="52" t="e">
        <f t="shared" si="164"/>
        <v>#NUM!</v>
      </c>
      <c r="AR176" s="19"/>
      <c r="AT176" s="53"/>
      <c r="AU176" s="53">
        <v>1</v>
      </c>
      <c r="AV176" s="54"/>
      <c r="AW176" s="54"/>
      <c r="AY176" s="30"/>
      <c r="AZ176" s="30"/>
      <c r="BA176" s="2"/>
      <c r="BB176" s="2"/>
      <c r="BC176" s="2"/>
      <c r="BD176" s="2"/>
      <c r="BE176" s="2"/>
      <c r="BF176" s="2"/>
      <c r="BG176" s="2"/>
      <c r="BH176" s="2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1:71" x14ac:dyDescent="0.3">
      <c r="A177" s="5"/>
      <c r="B177" s="31" t="s">
        <v>70</v>
      </c>
      <c r="C177" s="32"/>
      <c r="D177" s="32"/>
      <c r="E177" s="32"/>
      <c r="F177" s="33"/>
      <c r="H177" s="34" t="e">
        <f t="shared" si="165"/>
        <v>#NUM!</v>
      </c>
      <c r="I177" s="35" t="e">
        <f t="shared" si="171"/>
        <v>#NUM!</v>
      </c>
      <c r="J177" s="36" t="e">
        <f t="shared" si="166"/>
        <v>#NUM!</v>
      </c>
      <c r="K177" s="36" t="e">
        <f t="shared" si="172"/>
        <v>#NUM!</v>
      </c>
      <c r="L177" s="36" t="e">
        <f t="shared" si="167"/>
        <v>#NUM!</v>
      </c>
      <c r="M177" s="37">
        <f t="shared" si="168"/>
        <v>0</v>
      </c>
      <c r="N177" s="38" t="e">
        <f t="shared" si="169"/>
        <v>#NUM!</v>
      </c>
      <c r="O177" s="39">
        <f t="shared" si="173"/>
        <v>1.9599639845400536</v>
      </c>
      <c r="P177" s="40" t="e">
        <f t="shared" si="163"/>
        <v>#NUM!</v>
      </c>
      <c r="Q177" s="40" t="e">
        <f t="shared" si="163"/>
        <v>#NUM!</v>
      </c>
      <c r="R177" s="41">
        <f t="shared" si="170"/>
        <v>0</v>
      </c>
      <c r="S177" s="41">
        <f t="shared" si="170"/>
        <v>0</v>
      </c>
      <c r="T177" s="42"/>
      <c r="V177" s="43" t="e">
        <f>(J177-L180)^2</f>
        <v>#NUM!</v>
      </c>
      <c r="W177" s="44" t="e">
        <f t="shared" si="174"/>
        <v>#NUM!</v>
      </c>
      <c r="X177" s="2">
        <v>1</v>
      </c>
      <c r="Y177" s="30"/>
      <c r="Z177" s="30"/>
      <c r="AA177" s="35" t="e">
        <f t="shared" si="175"/>
        <v>#NUM!</v>
      </c>
      <c r="AB177" s="45"/>
      <c r="AC177" s="46" t="e">
        <f>AC180</f>
        <v>#NUM!</v>
      </c>
      <c r="AD177" s="46" t="e">
        <f>AD180</f>
        <v>#NUM!</v>
      </c>
      <c r="AE177" s="44" t="e">
        <f t="shared" si="176"/>
        <v>#NUM!</v>
      </c>
      <c r="AF177" s="47" t="e">
        <f t="shared" si="177"/>
        <v>#NUM!</v>
      </c>
      <c r="AG177" s="48" t="e">
        <f>AF177/AF180</f>
        <v>#NUM!</v>
      </c>
      <c r="AH177" s="49" t="e">
        <f t="shared" si="178"/>
        <v>#NUM!</v>
      </c>
      <c r="AI177" s="49" t="e">
        <f t="shared" si="179"/>
        <v>#NUM!</v>
      </c>
      <c r="AJ177" s="50" t="e">
        <f t="shared" si="180"/>
        <v>#NUM!</v>
      </c>
      <c r="AK177" s="51" t="e">
        <f t="shared" si="181"/>
        <v>#NUM!</v>
      </c>
      <c r="AL177" s="50" t="e">
        <f t="shared" si="182"/>
        <v>#NUM!</v>
      </c>
      <c r="AM177" s="39">
        <f t="shared" si="183"/>
        <v>1.9599639845400536</v>
      </c>
      <c r="AN177" s="40" t="e">
        <f t="shared" si="184"/>
        <v>#NUM!</v>
      </c>
      <c r="AO177" s="40" t="e">
        <f t="shared" si="185"/>
        <v>#NUM!</v>
      </c>
      <c r="AP177" s="52" t="e">
        <f t="shared" si="164"/>
        <v>#NUM!</v>
      </c>
      <c r="AQ177" s="52" t="e">
        <f t="shared" si="164"/>
        <v>#NUM!</v>
      </c>
      <c r="AR177" s="19"/>
      <c r="AT177" s="53"/>
      <c r="AU177" s="53">
        <v>1</v>
      </c>
      <c r="AV177" s="54"/>
      <c r="AW177" s="54"/>
      <c r="AY177" s="30"/>
      <c r="AZ177" s="30"/>
      <c r="BA177" s="2"/>
      <c r="BB177" s="2"/>
      <c r="BC177" s="2"/>
      <c r="BD177" s="2"/>
      <c r="BE177" s="2"/>
      <c r="BF177" s="2"/>
      <c r="BG177" s="2"/>
      <c r="BH177" s="2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1:71" x14ac:dyDescent="0.3">
      <c r="A178" s="5"/>
      <c r="B178" s="31" t="s">
        <v>71</v>
      </c>
      <c r="C178" s="32"/>
      <c r="D178" s="32"/>
      <c r="E178" s="32"/>
      <c r="F178" s="33"/>
      <c r="H178" s="34" t="e">
        <f t="shared" si="165"/>
        <v>#NUM!</v>
      </c>
      <c r="I178" s="35" t="e">
        <f t="shared" si="171"/>
        <v>#NUM!</v>
      </c>
      <c r="J178" s="36" t="e">
        <f t="shared" si="166"/>
        <v>#NUM!</v>
      </c>
      <c r="K178" s="36" t="e">
        <f t="shared" si="172"/>
        <v>#NUM!</v>
      </c>
      <c r="L178" s="36" t="e">
        <f t="shared" si="167"/>
        <v>#NUM!</v>
      </c>
      <c r="M178" s="37">
        <f t="shared" si="168"/>
        <v>0</v>
      </c>
      <c r="N178" s="38" t="e">
        <f t="shared" si="169"/>
        <v>#NUM!</v>
      </c>
      <c r="O178" s="39">
        <f t="shared" si="173"/>
        <v>1.9599639845400536</v>
      </c>
      <c r="P178" s="40" t="e">
        <f t="shared" si="163"/>
        <v>#NUM!</v>
      </c>
      <c r="Q178" s="40" t="e">
        <f t="shared" si="163"/>
        <v>#NUM!</v>
      </c>
      <c r="R178" s="41">
        <f t="shared" si="170"/>
        <v>0</v>
      </c>
      <c r="S178" s="41">
        <f t="shared" si="170"/>
        <v>0</v>
      </c>
      <c r="T178" s="42"/>
      <c r="V178" s="43" t="e">
        <f>(J178-L180)^2</f>
        <v>#NUM!</v>
      </c>
      <c r="W178" s="44" t="e">
        <f t="shared" si="174"/>
        <v>#NUM!</v>
      </c>
      <c r="X178" s="2">
        <v>1</v>
      </c>
      <c r="Y178" s="30"/>
      <c r="Z178" s="30"/>
      <c r="AA178" s="35" t="e">
        <f t="shared" si="175"/>
        <v>#NUM!</v>
      </c>
      <c r="AB178" s="45"/>
      <c r="AC178" s="46" t="e">
        <f>AC180</f>
        <v>#NUM!</v>
      </c>
      <c r="AD178" s="46" t="e">
        <f>AD180</f>
        <v>#NUM!</v>
      </c>
      <c r="AE178" s="44" t="e">
        <f t="shared" si="176"/>
        <v>#NUM!</v>
      </c>
      <c r="AF178" s="47" t="e">
        <f t="shared" si="177"/>
        <v>#NUM!</v>
      </c>
      <c r="AG178" s="48" t="e">
        <f>AF178/AF180</f>
        <v>#NUM!</v>
      </c>
      <c r="AH178" s="49" t="e">
        <f t="shared" si="178"/>
        <v>#NUM!</v>
      </c>
      <c r="AI178" s="49" t="e">
        <f t="shared" si="179"/>
        <v>#NUM!</v>
      </c>
      <c r="AJ178" s="50" t="e">
        <f t="shared" si="180"/>
        <v>#NUM!</v>
      </c>
      <c r="AK178" s="51" t="e">
        <f t="shared" si="181"/>
        <v>#NUM!</v>
      </c>
      <c r="AL178" s="50" t="e">
        <f t="shared" si="182"/>
        <v>#NUM!</v>
      </c>
      <c r="AM178" s="39">
        <f t="shared" si="183"/>
        <v>1.9599639845400536</v>
      </c>
      <c r="AN178" s="40" t="e">
        <f t="shared" si="184"/>
        <v>#NUM!</v>
      </c>
      <c r="AO178" s="40" t="e">
        <f t="shared" si="185"/>
        <v>#NUM!</v>
      </c>
      <c r="AP178" s="52" t="e">
        <f t="shared" si="164"/>
        <v>#NUM!</v>
      </c>
      <c r="AQ178" s="52" t="e">
        <f t="shared" si="164"/>
        <v>#NUM!</v>
      </c>
      <c r="AR178" s="19"/>
      <c r="AT178" s="53"/>
      <c r="AU178" s="53">
        <v>1</v>
      </c>
      <c r="AV178" s="54"/>
      <c r="AW178" s="54"/>
      <c r="AY178" s="30"/>
      <c r="AZ178" s="30"/>
      <c r="BA178" s="2"/>
      <c r="BB178" s="2"/>
      <c r="BC178" s="2"/>
      <c r="BD178" s="2"/>
      <c r="BE178" s="2"/>
      <c r="BF178" s="2"/>
      <c r="BG178" s="2"/>
      <c r="BH178" s="2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1:71" x14ac:dyDescent="0.3">
      <c r="A179" s="5"/>
      <c r="B179" s="31" t="s">
        <v>72</v>
      </c>
      <c r="C179" s="32"/>
      <c r="D179" s="32"/>
      <c r="E179" s="32"/>
      <c r="F179" s="33"/>
      <c r="H179" s="34" t="e">
        <f t="shared" si="165"/>
        <v>#NUM!</v>
      </c>
      <c r="I179" s="35" t="e">
        <f t="shared" si="171"/>
        <v>#NUM!</v>
      </c>
      <c r="J179" s="36" t="e">
        <f t="shared" si="166"/>
        <v>#NUM!</v>
      </c>
      <c r="K179" s="36" t="e">
        <f t="shared" si="172"/>
        <v>#NUM!</v>
      </c>
      <c r="L179" s="36" t="e">
        <f t="shared" si="167"/>
        <v>#NUM!</v>
      </c>
      <c r="M179" s="37">
        <f t="shared" si="168"/>
        <v>0</v>
      </c>
      <c r="N179" s="38" t="e">
        <f t="shared" si="169"/>
        <v>#NUM!</v>
      </c>
      <c r="O179" s="39">
        <f t="shared" si="173"/>
        <v>1.9599639845400536</v>
      </c>
      <c r="P179" s="40" t="e">
        <f t="shared" si="163"/>
        <v>#NUM!</v>
      </c>
      <c r="Q179" s="40" t="e">
        <f t="shared" si="163"/>
        <v>#NUM!</v>
      </c>
      <c r="R179" s="41">
        <f t="shared" si="170"/>
        <v>0</v>
      </c>
      <c r="S179" s="41">
        <f t="shared" si="170"/>
        <v>0</v>
      </c>
      <c r="T179" s="42"/>
      <c r="V179" s="43" t="e">
        <f>(J179-L180)^2</f>
        <v>#NUM!</v>
      </c>
      <c r="W179" s="44" t="e">
        <f t="shared" si="174"/>
        <v>#NUM!</v>
      </c>
      <c r="X179" s="2">
        <v>1</v>
      </c>
      <c r="Y179" s="30"/>
      <c r="Z179" s="30"/>
      <c r="AA179" s="35" t="e">
        <f t="shared" si="175"/>
        <v>#NUM!</v>
      </c>
      <c r="AB179" s="45"/>
      <c r="AC179" s="46" t="e">
        <f>AC180</f>
        <v>#NUM!</v>
      </c>
      <c r="AD179" s="46" t="e">
        <f>AD180</f>
        <v>#NUM!</v>
      </c>
      <c r="AE179" s="44" t="e">
        <f t="shared" si="176"/>
        <v>#NUM!</v>
      </c>
      <c r="AF179" s="47" t="e">
        <f t="shared" si="177"/>
        <v>#NUM!</v>
      </c>
      <c r="AG179" s="48" t="e">
        <f>AF179/AF180</f>
        <v>#NUM!</v>
      </c>
      <c r="AH179" s="49" t="e">
        <f t="shared" si="178"/>
        <v>#NUM!</v>
      </c>
      <c r="AI179" s="49" t="e">
        <f t="shared" si="179"/>
        <v>#NUM!</v>
      </c>
      <c r="AJ179" s="50" t="e">
        <f t="shared" si="180"/>
        <v>#NUM!</v>
      </c>
      <c r="AK179" s="51" t="e">
        <f t="shared" si="181"/>
        <v>#NUM!</v>
      </c>
      <c r="AL179" s="50" t="e">
        <f t="shared" si="182"/>
        <v>#NUM!</v>
      </c>
      <c r="AM179" s="39">
        <f t="shared" si="183"/>
        <v>1.9599639845400536</v>
      </c>
      <c r="AN179" s="40" t="e">
        <f t="shared" si="184"/>
        <v>#NUM!</v>
      </c>
      <c r="AO179" s="40" t="e">
        <f t="shared" si="185"/>
        <v>#NUM!</v>
      </c>
      <c r="AP179" s="52" t="e">
        <f t="shared" si="164"/>
        <v>#NUM!</v>
      </c>
      <c r="AQ179" s="52" t="e">
        <f t="shared" si="164"/>
        <v>#NUM!</v>
      </c>
      <c r="AR179" s="19"/>
      <c r="AT179" s="53"/>
      <c r="AU179" s="53">
        <v>1</v>
      </c>
      <c r="AV179" s="54"/>
      <c r="AW179" s="54"/>
      <c r="AY179" s="30"/>
      <c r="AZ179" s="30"/>
      <c r="BA179" s="2"/>
      <c r="BB179" s="2"/>
      <c r="BC179" s="2"/>
      <c r="BD179" s="2"/>
      <c r="BE179" s="2"/>
      <c r="BF179" s="2"/>
      <c r="BG179" s="2"/>
      <c r="BH179" s="2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1:71" x14ac:dyDescent="0.3">
      <c r="A180" s="5"/>
      <c r="B180" s="55">
        <f>COUNT(C169:C179)</f>
        <v>0</v>
      </c>
      <c r="C180" s="56"/>
      <c r="D180" s="56"/>
      <c r="E180" s="56"/>
      <c r="F180" s="57"/>
      <c r="H180" s="58"/>
      <c r="I180" s="59" t="e">
        <f>SUM(I169:I179)</f>
        <v>#NUM!</v>
      </c>
      <c r="J180" s="60"/>
      <c r="K180" s="61" t="e">
        <f>SUM(K169:K179)</f>
        <v>#NUM!</v>
      </c>
      <c r="L180" s="62" t="e">
        <f>K180/I180</f>
        <v>#NUM!</v>
      </c>
      <c r="M180" s="63" t="e">
        <f>EXP(L180)</f>
        <v>#NUM!</v>
      </c>
      <c r="N180" s="64" t="e">
        <f>SQRT(1/I180)</f>
        <v>#NUM!</v>
      </c>
      <c r="O180" s="39">
        <f t="shared" si="173"/>
        <v>1.9599639845400536</v>
      </c>
      <c r="P180" s="65" t="e">
        <f>L180-(N180*O180)</f>
        <v>#NUM!</v>
      </c>
      <c r="Q180" s="65" t="e">
        <f>L180+(N180*O180)</f>
        <v>#NUM!</v>
      </c>
      <c r="R180" s="66" t="e">
        <f>EXP(P180)</f>
        <v>#NUM!</v>
      </c>
      <c r="S180" s="67" t="e">
        <f>EXP(Q180)</f>
        <v>#NUM!</v>
      </c>
      <c r="T180" s="68"/>
      <c r="U180" s="68"/>
      <c r="V180" s="69"/>
      <c r="W180" s="70" t="e">
        <f>SUM(W169:W179)</f>
        <v>#NUM!</v>
      </c>
      <c r="X180" s="71">
        <f>SUM(X169:X179)</f>
        <v>11</v>
      </c>
      <c r="Y180" s="72" t="e">
        <f>W180-(X180-1)</f>
        <v>#NUM!</v>
      </c>
      <c r="Z180" s="59" t="e">
        <f>I180</f>
        <v>#NUM!</v>
      </c>
      <c r="AA180" s="59" t="e">
        <f>SUM(AA169:AA179)</f>
        <v>#NUM!</v>
      </c>
      <c r="AB180" s="73" t="e">
        <f>AA180/Z180</f>
        <v>#NUM!</v>
      </c>
      <c r="AC180" s="74" t="e">
        <f>Y180/(Z180-AB180)</f>
        <v>#NUM!</v>
      </c>
      <c r="AD180" s="74" t="e">
        <f>IF(W180&lt;X180-1,"0",AC180)</f>
        <v>#NUM!</v>
      </c>
      <c r="AE180" s="69"/>
      <c r="AF180" s="59" t="e">
        <f>SUM(AF169:AF179)</f>
        <v>#NUM!</v>
      </c>
      <c r="AG180" s="75" t="e">
        <f>SUM(AG169:AG179)</f>
        <v>#NUM!</v>
      </c>
      <c r="AH180" s="72" t="e">
        <f>SUM(AH169:AH179)</f>
        <v>#NUM!</v>
      </c>
      <c r="AI180" s="72" t="e">
        <f>AH180/AF180</f>
        <v>#NUM!</v>
      </c>
      <c r="AJ180" s="67" t="e">
        <f>EXP(AI180)</f>
        <v>#NUM!</v>
      </c>
      <c r="AK180" s="76" t="e">
        <f>1/AF180</f>
        <v>#NUM!</v>
      </c>
      <c r="AL180" s="77" t="e">
        <f>SQRT(AK180)</f>
        <v>#NUM!</v>
      </c>
      <c r="AM180" s="39">
        <f t="shared" si="183"/>
        <v>1.9599639845400536</v>
      </c>
      <c r="AN180" s="65" t="e">
        <f>AI180-(AM180*AL180)</f>
        <v>#NUM!</v>
      </c>
      <c r="AO180" s="65" t="e">
        <f t="shared" si="185"/>
        <v>#NUM!</v>
      </c>
      <c r="AP180" s="78" t="e">
        <f>EXP(AN180)</f>
        <v>#NUM!</v>
      </c>
      <c r="AQ180" s="78" t="e">
        <f>EXP(AO180)</f>
        <v>#NUM!</v>
      </c>
      <c r="AR180" s="79"/>
      <c r="AS180" s="80"/>
      <c r="AT180" s="81" t="e">
        <f>W180</f>
        <v>#NUM!</v>
      </c>
      <c r="AU180" s="55">
        <f>SUM(AU169:AU179)</f>
        <v>11</v>
      </c>
      <c r="AV180" s="82" t="e">
        <f>(AT180-(AU180-1))/AT180</f>
        <v>#NUM!</v>
      </c>
      <c r="AW180" s="83" t="e">
        <f>IF(W180&lt;X180-1,"0%",AV180)</f>
        <v>#NUM!</v>
      </c>
      <c r="AX180" s="80"/>
      <c r="AY180" s="61" t="e">
        <f>AT180/(AU180-1)</f>
        <v>#NUM!</v>
      </c>
      <c r="AZ180" s="84" t="e">
        <f>LN(AY180)</f>
        <v>#NUM!</v>
      </c>
      <c r="BA180" s="61" t="e">
        <f>LN(AT180)</f>
        <v>#NUM!</v>
      </c>
      <c r="BB180" s="61">
        <f>LN(AU180-1)</f>
        <v>2.3025850929940459</v>
      </c>
      <c r="BC180" s="61" t="e">
        <f>SQRT(2*AT180)</f>
        <v>#NUM!</v>
      </c>
      <c r="BD180" s="61">
        <f>SQRT(2*AU180-3)</f>
        <v>4.358898943540674</v>
      </c>
      <c r="BE180" s="61">
        <f>2*(AU180-2)</f>
        <v>18</v>
      </c>
      <c r="BF180" s="61">
        <f>3*(AU180-2)^2</f>
        <v>243</v>
      </c>
      <c r="BG180" s="61">
        <f>1/BE180</f>
        <v>5.5555555555555552E-2</v>
      </c>
      <c r="BH180" s="85">
        <f>1/BF180</f>
        <v>4.11522633744856E-3</v>
      </c>
      <c r="BI180" s="85">
        <f>SQRT(BG180*(1-BH180))</f>
        <v>0.23521677633651419</v>
      </c>
      <c r="BJ180" s="86" t="e">
        <f>0.5*(BA180-BB180)/(BC180-BD180)</f>
        <v>#NUM!</v>
      </c>
      <c r="BK180" s="86" t="e">
        <f>IF(W180&lt;=X180,BI180,BJ180)</f>
        <v>#NUM!</v>
      </c>
      <c r="BL180" s="72" t="e">
        <f>AZ180-(1.96*BK180)</f>
        <v>#NUM!</v>
      </c>
      <c r="BM180" s="72" t="e">
        <f>AZ180+(1.96*BK180)</f>
        <v>#NUM!</v>
      </c>
      <c r="BN180" s="72"/>
      <c r="BO180" s="84" t="e">
        <f>EXP(BL180)</f>
        <v>#NUM!</v>
      </c>
      <c r="BP180" s="84" t="e">
        <f>EXP(BM180)</f>
        <v>#NUM!</v>
      </c>
      <c r="BQ180" s="87" t="e">
        <f>AW180</f>
        <v>#NUM!</v>
      </c>
      <c r="BR180" s="87" t="e">
        <f>(BO180-1)/BO180</f>
        <v>#NUM!</v>
      </c>
      <c r="BS180" s="87" t="e">
        <f>(BP180-1)/BP180</f>
        <v>#NUM!</v>
      </c>
    </row>
    <row r="181" spans="1:71" x14ac:dyDescent="0.3">
      <c r="C181" s="88"/>
      <c r="D181" s="88"/>
      <c r="E181" s="88"/>
      <c r="F181" s="89"/>
      <c r="N181" s="90"/>
      <c r="O181" s="90"/>
      <c r="P181" s="90"/>
      <c r="Q181" s="90"/>
      <c r="R181" s="90"/>
      <c r="S181" s="90"/>
      <c r="T181" s="90"/>
      <c r="X181" s="91"/>
      <c r="Y181" s="92"/>
      <c r="Z181" s="92"/>
      <c r="AA181" s="92"/>
      <c r="AB181" s="93"/>
      <c r="AC181" s="93"/>
      <c r="AD181" s="93"/>
      <c r="AE181" s="93"/>
      <c r="AP181" s="94"/>
      <c r="AQ181" s="94"/>
      <c r="AR181" s="94"/>
      <c r="BC181" s="95"/>
      <c r="BJ181" s="92" t="s">
        <v>80</v>
      </c>
      <c r="BP181" s="96" t="s">
        <v>81</v>
      </c>
      <c r="BQ181" s="97" t="e">
        <f>BQ180</f>
        <v>#NUM!</v>
      </c>
      <c r="BR181" s="97" t="e">
        <f>IF(BR180&lt;0,"0%",BR180)</f>
        <v>#NUM!</v>
      </c>
      <c r="BS181" s="98" t="e">
        <f>IF(BS180&lt;0,"0%",BS180)</f>
        <v>#NUM!</v>
      </c>
    </row>
    <row r="182" spans="1:71" ht="26" x14ac:dyDescent="0.3">
      <c r="A182" s="5"/>
      <c r="B182" s="5"/>
      <c r="C182" s="99"/>
      <c r="D182" s="99"/>
      <c r="E182" s="99"/>
      <c r="F182" s="100"/>
      <c r="G182" s="5"/>
      <c r="H182" s="5"/>
      <c r="N182" s="101"/>
      <c r="O182" s="101"/>
      <c r="P182" s="101"/>
      <c r="Q182" s="101"/>
      <c r="R182" s="101"/>
      <c r="S182" s="101"/>
      <c r="T182" s="101"/>
      <c r="AB182" s="1"/>
      <c r="AE182" s="95"/>
      <c r="AF182" s="102"/>
      <c r="AG182" s="102"/>
      <c r="AH182" s="102"/>
      <c r="AI182" s="102"/>
      <c r="AJ182" s="102"/>
      <c r="AK182" s="103" t="s">
        <v>82</v>
      </c>
      <c r="AL182" s="104">
        <f>TINV((1-$E$1),(X180-2))</f>
        <v>2.2621571627982049</v>
      </c>
      <c r="AN182" s="105" t="s">
        <v>83</v>
      </c>
      <c r="AO182" s="106">
        <f>$E$1</f>
        <v>0.95</v>
      </c>
      <c r="AP182" s="107" t="e">
        <f>EXP(AI180-AL182*SQRT((1/Z180)+AD180))</f>
        <v>#NUM!</v>
      </c>
      <c r="AQ182" s="107" t="e">
        <f>EXP(AI180+AL182*SQRT((1/Z180)+AD180))</f>
        <v>#NUM!</v>
      </c>
      <c r="AR182" s="19"/>
      <c r="BB182" s="108"/>
      <c r="BC182" s="95"/>
      <c r="BD182" s="95"/>
      <c r="BF182" s="42"/>
      <c r="BH182" s="95"/>
      <c r="BI182" s="109"/>
      <c r="BM182" s="95"/>
    </row>
    <row r="183" spans="1:71" ht="14.5" x14ac:dyDescent="0.3">
      <c r="A183" s="5"/>
      <c r="B183" s="5"/>
      <c r="C183" s="99"/>
      <c r="D183" s="99"/>
      <c r="E183" s="99"/>
      <c r="F183" s="100"/>
      <c r="G183" s="5"/>
      <c r="H183" s="5"/>
      <c r="N183" s="101"/>
      <c r="O183" s="101"/>
      <c r="P183" s="101"/>
      <c r="Q183" s="101"/>
      <c r="R183" s="101"/>
      <c r="S183" s="101"/>
      <c r="T183" s="101"/>
      <c r="AB183" s="1"/>
      <c r="AE183" s="95"/>
      <c r="AF183" s="102"/>
      <c r="AG183" s="102"/>
      <c r="AH183" s="110"/>
      <c r="AI183" s="111"/>
      <c r="AJ183" s="112"/>
      <c r="AK183" s="113"/>
      <c r="AL183" s="14"/>
      <c r="AO183" s="114"/>
      <c r="AP183" s="19"/>
      <c r="AQ183" s="19"/>
      <c r="AR183" s="19"/>
      <c r="BB183" s="108"/>
      <c r="BC183" s="95"/>
      <c r="BD183" s="95"/>
      <c r="BF183" s="42"/>
      <c r="BH183" s="95"/>
      <c r="BI183" s="115"/>
      <c r="BM183" s="95"/>
    </row>
    <row r="184" spans="1:71" x14ac:dyDescent="0.3">
      <c r="C184" s="89"/>
      <c r="D184" s="89"/>
      <c r="E184" s="89"/>
      <c r="F184" s="89"/>
    </row>
    <row r="185" spans="1:71" x14ac:dyDescent="0.3">
      <c r="G185" s="123" t="s">
        <v>3</v>
      </c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5"/>
      <c r="T185" s="11"/>
      <c r="U185" s="123" t="s">
        <v>4</v>
      </c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124"/>
      <c r="AF185" s="124"/>
      <c r="AG185" s="124"/>
      <c r="AH185" s="124"/>
      <c r="AI185" s="124"/>
      <c r="AJ185" s="124"/>
      <c r="AK185" s="124"/>
      <c r="AL185" s="124"/>
      <c r="AM185" s="124"/>
      <c r="AN185" s="124"/>
      <c r="AO185" s="124"/>
      <c r="AP185" s="124"/>
      <c r="AQ185" s="125"/>
      <c r="AR185" s="11"/>
      <c r="AS185" s="123" t="s">
        <v>5</v>
      </c>
      <c r="AT185" s="124"/>
      <c r="AU185" s="124"/>
      <c r="AV185" s="124"/>
      <c r="AW185" s="124"/>
      <c r="AX185" s="124"/>
      <c r="AY185" s="124"/>
      <c r="AZ185" s="124"/>
      <c r="BA185" s="124"/>
      <c r="BB185" s="124"/>
      <c r="BC185" s="124"/>
      <c r="BD185" s="124"/>
      <c r="BE185" s="124"/>
      <c r="BF185" s="124"/>
      <c r="BG185" s="124"/>
      <c r="BH185" s="124"/>
      <c r="BI185" s="124"/>
      <c r="BJ185" s="124"/>
      <c r="BK185" s="124"/>
      <c r="BL185" s="124"/>
      <c r="BM185" s="124"/>
      <c r="BN185" s="124"/>
      <c r="BO185" s="124"/>
      <c r="BP185" s="124"/>
      <c r="BQ185" s="124"/>
      <c r="BR185" s="124"/>
      <c r="BS185" s="125"/>
    </row>
    <row r="186" spans="1:71" x14ac:dyDescent="0.3">
      <c r="A186" s="12"/>
      <c r="B186" s="13" t="s">
        <v>6</v>
      </c>
      <c r="C186" s="120" t="s">
        <v>7</v>
      </c>
      <c r="D186" s="121"/>
      <c r="E186" s="122"/>
      <c r="F186" s="1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</row>
    <row r="187" spans="1:71" ht="60" x14ac:dyDescent="0.3">
      <c r="B187" s="16"/>
      <c r="C187" s="17" t="s">
        <v>8</v>
      </c>
      <c r="D187" s="18" t="s">
        <v>9</v>
      </c>
      <c r="E187" s="18" t="s">
        <v>10</v>
      </c>
      <c r="F187" s="19"/>
      <c r="H187" s="17" t="s">
        <v>11</v>
      </c>
      <c r="I187" s="17" t="s">
        <v>12</v>
      </c>
      <c r="J187" s="20" t="s">
        <v>13</v>
      </c>
      <c r="K187" s="20" t="s">
        <v>14</v>
      </c>
      <c r="L187" s="20" t="s">
        <v>15</v>
      </c>
      <c r="M187" s="21" t="s">
        <v>16</v>
      </c>
      <c r="N187" s="22" t="s">
        <v>17</v>
      </c>
      <c r="O187" s="22" t="s">
        <v>1</v>
      </c>
      <c r="P187" s="21" t="s">
        <v>18</v>
      </c>
      <c r="Q187" s="21" t="s">
        <v>19</v>
      </c>
      <c r="R187" s="21" t="s">
        <v>9</v>
      </c>
      <c r="S187" s="21" t="s">
        <v>10</v>
      </c>
      <c r="T187" s="23"/>
      <c r="U187" s="24"/>
      <c r="V187" s="25" t="s">
        <v>20</v>
      </c>
      <c r="W187" s="20" t="s">
        <v>21</v>
      </c>
      <c r="X187" s="3" t="s">
        <v>22</v>
      </c>
      <c r="Y187" s="3" t="s">
        <v>23</v>
      </c>
      <c r="Z187" s="3" t="s">
        <v>24</v>
      </c>
      <c r="AA187" s="20" t="s">
        <v>25</v>
      </c>
      <c r="AB187" s="20" t="s">
        <v>26</v>
      </c>
      <c r="AC187" s="26" t="s">
        <v>27</v>
      </c>
      <c r="AD187" s="26" t="s">
        <v>28</v>
      </c>
      <c r="AE187" s="3" t="s">
        <v>29</v>
      </c>
      <c r="AF187" s="20" t="s">
        <v>30</v>
      </c>
      <c r="AG187" s="20" t="s">
        <v>31</v>
      </c>
      <c r="AH187" s="20" t="s">
        <v>32</v>
      </c>
      <c r="AI187" s="3" t="s">
        <v>33</v>
      </c>
      <c r="AJ187" s="22" t="s">
        <v>34</v>
      </c>
      <c r="AK187" s="20" t="s">
        <v>35</v>
      </c>
      <c r="AL187" s="20" t="s">
        <v>36</v>
      </c>
      <c r="AM187" s="3" t="s">
        <v>1</v>
      </c>
      <c r="AN187" s="20" t="s">
        <v>37</v>
      </c>
      <c r="AO187" s="20" t="s">
        <v>38</v>
      </c>
      <c r="AP187" s="21" t="s">
        <v>9</v>
      </c>
      <c r="AQ187" s="21" t="s">
        <v>10</v>
      </c>
      <c r="AR187" s="23"/>
      <c r="AT187" s="27" t="s">
        <v>39</v>
      </c>
      <c r="AU187" s="27" t="s">
        <v>22</v>
      </c>
      <c r="AV187" s="28" t="s">
        <v>40</v>
      </c>
      <c r="AW187" s="26" t="s">
        <v>41</v>
      </c>
      <c r="AY187" s="3" t="s">
        <v>42</v>
      </c>
      <c r="AZ187" s="3" t="s">
        <v>43</v>
      </c>
      <c r="BA187" s="3" t="s">
        <v>44</v>
      </c>
      <c r="BB187" s="3" t="s">
        <v>45</v>
      </c>
      <c r="BC187" s="3" t="s">
        <v>46</v>
      </c>
      <c r="BD187" s="3" t="s">
        <v>47</v>
      </c>
      <c r="BE187" s="3" t="s">
        <v>48</v>
      </c>
      <c r="BF187" s="3" t="s">
        <v>49</v>
      </c>
      <c r="BG187" s="3" t="s">
        <v>50</v>
      </c>
      <c r="BH187" s="3" t="s">
        <v>51</v>
      </c>
      <c r="BI187" s="29" t="s">
        <v>52</v>
      </c>
      <c r="BJ187" s="29" t="s">
        <v>53</v>
      </c>
      <c r="BK187" s="29" t="s">
        <v>54</v>
      </c>
      <c r="BL187" s="29" t="s">
        <v>55</v>
      </c>
      <c r="BM187" s="29" t="s">
        <v>56</v>
      </c>
      <c r="BN187" s="30"/>
      <c r="BO187" s="20" t="s">
        <v>57</v>
      </c>
      <c r="BP187" s="20" t="s">
        <v>58</v>
      </c>
      <c r="BQ187" s="21" t="s">
        <v>59</v>
      </c>
      <c r="BR187" s="21" t="s">
        <v>60</v>
      </c>
      <c r="BS187" s="21" t="s">
        <v>61</v>
      </c>
    </row>
    <row r="188" spans="1:71" x14ac:dyDescent="0.3">
      <c r="B188" s="31" t="s">
        <v>62</v>
      </c>
      <c r="C188" s="32"/>
      <c r="D188" s="32"/>
      <c r="E188" s="32"/>
      <c r="F188" s="33"/>
      <c r="H188" s="34" t="e">
        <f>N188^2</f>
        <v>#NUM!</v>
      </c>
      <c r="I188" s="35" t="e">
        <f>1/H188</f>
        <v>#NUM!</v>
      </c>
      <c r="J188" s="36" t="e">
        <f>LN(M188)</f>
        <v>#NUM!</v>
      </c>
      <c r="K188" s="36" t="e">
        <f>I188*J188</f>
        <v>#NUM!</v>
      </c>
      <c r="L188" s="36" t="e">
        <f>LN(M188)</f>
        <v>#NUM!</v>
      </c>
      <c r="M188" s="37">
        <f>C188</f>
        <v>0</v>
      </c>
      <c r="N188" s="38" t="e">
        <f>(Q188-P188)/(2*O188)</f>
        <v>#NUM!</v>
      </c>
      <c r="O188" s="39">
        <f>$E$2</f>
        <v>1.9599639845400536</v>
      </c>
      <c r="P188" s="40" t="e">
        <f t="shared" ref="P188:Q197" si="186">LN(R188)</f>
        <v>#NUM!</v>
      </c>
      <c r="Q188" s="40" t="e">
        <f t="shared" si="186"/>
        <v>#NUM!</v>
      </c>
      <c r="R188" s="41">
        <f>D188</f>
        <v>0</v>
      </c>
      <c r="S188" s="41">
        <f>E188</f>
        <v>0</v>
      </c>
      <c r="T188" s="42"/>
      <c r="V188" s="43" t="e">
        <f>(J188-L198)^2</f>
        <v>#NUM!</v>
      </c>
      <c r="W188" s="44" t="e">
        <f>I188*V188</f>
        <v>#NUM!</v>
      </c>
      <c r="X188" s="2">
        <v>1</v>
      </c>
      <c r="Y188" s="30"/>
      <c r="Z188" s="30"/>
      <c r="AA188" s="35" t="e">
        <f>I188^2</f>
        <v>#NUM!</v>
      </c>
      <c r="AB188" s="45"/>
      <c r="AC188" s="46" t="e">
        <f>AC198</f>
        <v>#NUM!</v>
      </c>
      <c r="AD188" s="46" t="e">
        <f>AD198</f>
        <v>#NUM!</v>
      </c>
      <c r="AE188" s="44" t="e">
        <f>1/I188</f>
        <v>#NUM!</v>
      </c>
      <c r="AF188" s="47" t="e">
        <f>1/(AD188+AE188)</f>
        <v>#NUM!</v>
      </c>
      <c r="AG188" s="48" t="e">
        <f>AF188/AF198</f>
        <v>#NUM!</v>
      </c>
      <c r="AH188" s="49" t="e">
        <f>AF188*J188</f>
        <v>#NUM!</v>
      </c>
      <c r="AI188" s="49" t="e">
        <f>AH188/AF188</f>
        <v>#NUM!</v>
      </c>
      <c r="AJ188" s="50" t="e">
        <f>EXP(AI188)</f>
        <v>#NUM!</v>
      </c>
      <c r="AK188" s="51" t="e">
        <f>1/AF188</f>
        <v>#NUM!</v>
      </c>
      <c r="AL188" s="50" t="e">
        <f>SQRT(AK188)</f>
        <v>#NUM!</v>
      </c>
      <c r="AM188" s="39">
        <f>$E$2</f>
        <v>1.9599639845400536</v>
      </c>
      <c r="AN188" s="40" t="e">
        <f>AI188-(AM188*AL188)</f>
        <v>#NUM!</v>
      </c>
      <c r="AO188" s="40" t="e">
        <f>AI188+(1.96*AL188)</f>
        <v>#NUM!</v>
      </c>
      <c r="AP188" s="52" t="e">
        <f t="shared" ref="AP188:AQ197" si="187">EXP(AN188)</f>
        <v>#NUM!</v>
      </c>
      <c r="AQ188" s="52" t="e">
        <f t="shared" si="187"/>
        <v>#NUM!</v>
      </c>
      <c r="AR188" s="19"/>
      <c r="AT188" s="53"/>
      <c r="AU188" s="53">
        <v>1</v>
      </c>
      <c r="AV188" s="54"/>
      <c r="AW188" s="54"/>
      <c r="AY188" s="30"/>
      <c r="AZ188" s="30"/>
      <c r="BA188" s="2"/>
      <c r="BB188" s="2"/>
      <c r="BC188" s="2"/>
      <c r="BD188" s="2"/>
      <c r="BE188" s="2"/>
      <c r="BF188" s="2"/>
      <c r="BG188" s="2"/>
      <c r="BH188" s="2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1:71" x14ac:dyDescent="0.3">
      <c r="B189" s="31" t="s">
        <v>63</v>
      </c>
      <c r="C189" s="32"/>
      <c r="D189" s="32"/>
      <c r="E189" s="32"/>
      <c r="F189" s="33"/>
      <c r="H189" s="34" t="e">
        <f t="shared" ref="H189:H197" si="188">N189^2</f>
        <v>#NUM!</v>
      </c>
      <c r="I189" s="35" t="e">
        <f>1/H189</f>
        <v>#NUM!</v>
      </c>
      <c r="J189" s="36" t="e">
        <f t="shared" ref="J189:J197" si="189">LN(M189)</f>
        <v>#NUM!</v>
      </c>
      <c r="K189" s="36" t="e">
        <f>I189*J189</f>
        <v>#NUM!</v>
      </c>
      <c r="L189" s="36" t="e">
        <f t="shared" ref="L189:L197" si="190">LN(M189)</f>
        <v>#NUM!</v>
      </c>
      <c r="M189" s="37">
        <f t="shared" ref="M189:M197" si="191">C189</f>
        <v>0</v>
      </c>
      <c r="N189" s="38" t="e">
        <f t="shared" ref="N189:N197" si="192">(Q189-P189)/(2*O189)</f>
        <v>#NUM!</v>
      </c>
      <c r="O189" s="39">
        <f>$E$2</f>
        <v>1.9599639845400536</v>
      </c>
      <c r="P189" s="40" t="e">
        <f t="shared" si="186"/>
        <v>#NUM!</v>
      </c>
      <c r="Q189" s="40" t="e">
        <f t="shared" si="186"/>
        <v>#NUM!</v>
      </c>
      <c r="R189" s="41">
        <f t="shared" ref="R189:S197" si="193">D189</f>
        <v>0</v>
      </c>
      <c r="S189" s="41">
        <f t="shared" si="193"/>
        <v>0</v>
      </c>
      <c r="T189" s="42"/>
      <c r="V189" s="43" t="e">
        <f>(J189-L198)^2</f>
        <v>#NUM!</v>
      </c>
      <c r="W189" s="44" t="e">
        <f>I189*V189</f>
        <v>#NUM!</v>
      </c>
      <c r="X189" s="2">
        <v>1</v>
      </c>
      <c r="Y189" s="30"/>
      <c r="Z189" s="30"/>
      <c r="AA189" s="35" t="e">
        <f>I189^2</f>
        <v>#NUM!</v>
      </c>
      <c r="AB189" s="45"/>
      <c r="AC189" s="46" t="e">
        <f>AC198</f>
        <v>#NUM!</v>
      </c>
      <c r="AD189" s="46" t="e">
        <f>AD198</f>
        <v>#NUM!</v>
      </c>
      <c r="AE189" s="44" t="e">
        <f>1/I189</f>
        <v>#NUM!</v>
      </c>
      <c r="AF189" s="47" t="e">
        <f>1/(AD189+AE189)</f>
        <v>#NUM!</v>
      </c>
      <c r="AG189" s="48" t="e">
        <f>AF189/AF198</f>
        <v>#NUM!</v>
      </c>
      <c r="AH189" s="49" t="e">
        <f>AF189*J189</f>
        <v>#NUM!</v>
      </c>
      <c r="AI189" s="49" t="e">
        <f>AH189/AF189</f>
        <v>#NUM!</v>
      </c>
      <c r="AJ189" s="50" t="e">
        <f>EXP(AI189)</f>
        <v>#NUM!</v>
      </c>
      <c r="AK189" s="51" t="e">
        <f>1/AF189</f>
        <v>#NUM!</v>
      </c>
      <c r="AL189" s="50" t="e">
        <f>SQRT(AK189)</f>
        <v>#NUM!</v>
      </c>
      <c r="AM189" s="39">
        <f>$E$2</f>
        <v>1.9599639845400536</v>
      </c>
      <c r="AN189" s="40" t="e">
        <f>AI189-(AM189*AL189)</f>
        <v>#NUM!</v>
      </c>
      <c r="AO189" s="40" t="e">
        <f>AI189+(1.96*AL189)</f>
        <v>#NUM!</v>
      </c>
      <c r="AP189" s="52" t="e">
        <f t="shared" si="187"/>
        <v>#NUM!</v>
      </c>
      <c r="AQ189" s="52" t="e">
        <f t="shared" si="187"/>
        <v>#NUM!</v>
      </c>
      <c r="AR189" s="19"/>
      <c r="AT189" s="53"/>
      <c r="AU189" s="53">
        <v>1</v>
      </c>
      <c r="AV189" s="54"/>
      <c r="AW189" s="54"/>
      <c r="AY189" s="30"/>
      <c r="AZ189" s="30"/>
      <c r="BA189" s="2"/>
      <c r="BB189" s="2"/>
      <c r="BC189" s="2"/>
      <c r="BD189" s="2"/>
      <c r="BE189" s="2"/>
      <c r="BF189" s="2"/>
      <c r="BG189" s="2"/>
      <c r="BH189" s="2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1:71" x14ac:dyDescent="0.3">
      <c r="B190" s="31" t="s">
        <v>64</v>
      </c>
      <c r="C190" s="32"/>
      <c r="D190" s="32"/>
      <c r="E190" s="32"/>
      <c r="F190" s="33"/>
      <c r="H190" s="34" t="e">
        <f t="shared" si="188"/>
        <v>#NUM!</v>
      </c>
      <c r="I190" s="35" t="e">
        <f>1/H190</f>
        <v>#NUM!</v>
      </c>
      <c r="J190" s="36" t="e">
        <f t="shared" si="189"/>
        <v>#NUM!</v>
      </c>
      <c r="K190" s="36" t="e">
        <f>I190*J190</f>
        <v>#NUM!</v>
      </c>
      <c r="L190" s="36" t="e">
        <f t="shared" si="190"/>
        <v>#NUM!</v>
      </c>
      <c r="M190" s="37">
        <f t="shared" si="191"/>
        <v>0</v>
      </c>
      <c r="N190" s="38" t="e">
        <f t="shared" si="192"/>
        <v>#NUM!</v>
      </c>
      <c r="O190" s="39">
        <f>$E$2</f>
        <v>1.9599639845400536</v>
      </c>
      <c r="P190" s="40" t="e">
        <f t="shared" si="186"/>
        <v>#NUM!</v>
      </c>
      <c r="Q190" s="40" t="e">
        <f t="shared" si="186"/>
        <v>#NUM!</v>
      </c>
      <c r="R190" s="41">
        <f t="shared" si="193"/>
        <v>0</v>
      </c>
      <c r="S190" s="41">
        <f t="shared" si="193"/>
        <v>0</v>
      </c>
      <c r="T190" s="42"/>
      <c r="V190" s="43" t="e">
        <f>(J190-L198)^2</f>
        <v>#NUM!</v>
      </c>
      <c r="W190" s="44" t="e">
        <f>I190*V190</f>
        <v>#NUM!</v>
      </c>
      <c r="X190" s="2">
        <v>1</v>
      </c>
      <c r="Y190" s="30"/>
      <c r="Z190" s="30"/>
      <c r="AA190" s="35" t="e">
        <f>I190^2</f>
        <v>#NUM!</v>
      </c>
      <c r="AB190" s="45"/>
      <c r="AC190" s="46" t="e">
        <f>AC198</f>
        <v>#NUM!</v>
      </c>
      <c r="AD190" s="46" t="e">
        <f>AD198</f>
        <v>#NUM!</v>
      </c>
      <c r="AE190" s="44" t="e">
        <f>1/I190</f>
        <v>#NUM!</v>
      </c>
      <c r="AF190" s="47" t="e">
        <f>1/(AD190+AE190)</f>
        <v>#NUM!</v>
      </c>
      <c r="AG190" s="48" t="e">
        <f>AF190/AF198</f>
        <v>#NUM!</v>
      </c>
      <c r="AH190" s="49" t="e">
        <f>AF190*J190</f>
        <v>#NUM!</v>
      </c>
      <c r="AI190" s="49" t="e">
        <f>AH190/AF190</f>
        <v>#NUM!</v>
      </c>
      <c r="AJ190" s="50" t="e">
        <f>EXP(AI190)</f>
        <v>#NUM!</v>
      </c>
      <c r="AK190" s="51" t="e">
        <f>1/AF190</f>
        <v>#NUM!</v>
      </c>
      <c r="AL190" s="50" t="e">
        <f>SQRT(AK190)</f>
        <v>#NUM!</v>
      </c>
      <c r="AM190" s="39">
        <f>$E$2</f>
        <v>1.9599639845400536</v>
      </c>
      <c r="AN190" s="40" t="e">
        <f>AI190-(AM190*AL190)</f>
        <v>#NUM!</v>
      </c>
      <c r="AO190" s="40" t="e">
        <f>AI190+(1.96*AL190)</f>
        <v>#NUM!</v>
      </c>
      <c r="AP190" s="52" t="e">
        <f t="shared" si="187"/>
        <v>#NUM!</v>
      </c>
      <c r="AQ190" s="52" t="e">
        <f t="shared" si="187"/>
        <v>#NUM!</v>
      </c>
      <c r="AR190" s="19"/>
      <c r="AT190" s="53"/>
      <c r="AU190" s="53">
        <v>1</v>
      </c>
      <c r="AV190" s="54"/>
      <c r="AW190" s="54"/>
      <c r="AY190" s="30"/>
      <c r="AZ190" s="30"/>
      <c r="BA190" s="2"/>
      <c r="BB190" s="2"/>
      <c r="BC190" s="2"/>
      <c r="BD190" s="2"/>
      <c r="BE190" s="2"/>
      <c r="BF190" s="2"/>
      <c r="BG190" s="2"/>
      <c r="BH190" s="2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1:71" x14ac:dyDescent="0.3">
      <c r="A191" s="5"/>
      <c r="B191" s="31" t="s">
        <v>65</v>
      </c>
      <c r="C191" s="32"/>
      <c r="D191" s="32"/>
      <c r="E191" s="32"/>
      <c r="F191" s="33"/>
      <c r="H191" s="34" t="e">
        <f t="shared" si="188"/>
        <v>#NUM!</v>
      </c>
      <c r="I191" s="35" t="e">
        <f t="shared" ref="I191:I197" si="194">1/H191</f>
        <v>#NUM!</v>
      </c>
      <c r="J191" s="36" t="e">
        <f t="shared" si="189"/>
        <v>#NUM!</v>
      </c>
      <c r="K191" s="36" t="e">
        <f t="shared" ref="K191:K197" si="195">I191*J191</f>
        <v>#NUM!</v>
      </c>
      <c r="L191" s="36" t="e">
        <f t="shared" si="190"/>
        <v>#NUM!</v>
      </c>
      <c r="M191" s="37">
        <f t="shared" si="191"/>
        <v>0</v>
      </c>
      <c r="N191" s="38" t="e">
        <f t="shared" si="192"/>
        <v>#NUM!</v>
      </c>
      <c r="O191" s="39">
        <f t="shared" ref="O191:O198" si="196">$E$2</f>
        <v>1.9599639845400536</v>
      </c>
      <c r="P191" s="40" t="e">
        <f t="shared" si="186"/>
        <v>#NUM!</v>
      </c>
      <c r="Q191" s="40" t="e">
        <f t="shared" si="186"/>
        <v>#NUM!</v>
      </c>
      <c r="R191" s="41">
        <f t="shared" si="193"/>
        <v>0</v>
      </c>
      <c r="S191" s="41">
        <f t="shared" si="193"/>
        <v>0</v>
      </c>
      <c r="T191" s="42"/>
      <c r="V191" s="43" t="e">
        <f>(J191-L198)^2</f>
        <v>#NUM!</v>
      </c>
      <c r="W191" s="44" t="e">
        <f t="shared" ref="W191:W197" si="197">I191*V191</f>
        <v>#NUM!</v>
      </c>
      <c r="X191" s="2">
        <v>1</v>
      </c>
      <c r="Y191" s="30"/>
      <c r="Z191" s="30"/>
      <c r="AA191" s="35" t="e">
        <f t="shared" ref="AA191:AA197" si="198">I191^2</f>
        <v>#NUM!</v>
      </c>
      <c r="AB191" s="45"/>
      <c r="AC191" s="46" t="e">
        <f>AC198</f>
        <v>#NUM!</v>
      </c>
      <c r="AD191" s="46" t="e">
        <f>AD198</f>
        <v>#NUM!</v>
      </c>
      <c r="AE191" s="44" t="e">
        <f t="shared" ref="AE191:AE197" si="199">1/I191</f>
        <v>#NUM!</v>
      </c>
      <c r="AF191" s="47" t="e">
        <f t="shared" ref="AF191:AF197" si="200">1/(AD191+AE191)</f>
        <v>#NUM!</v>
      </c>
      <c r="AG191" s="48" t="e">
        <f>AF191/AF198</f>
        <v>#NUM!</v>
      </c>
      <c r="AH191" s="49" t="e">
        <f t="shared" ref="AH191:AH197" si="201">AF191*J191</f>
        <v>#NUM!</v>
      </c>
      <c r="AI191" s="49" t="e">
        <f t="shared" ref="AI191:AI197" si="202">AH191/AF191</f>
        <v>#NUM!</v>
      </c>
      <c r="AJ191" s="50" t="e">
        <f t="shared" ref="AJ191:AJ197" si="203">EXP(AI191)</f>
        <v>#NUM!</v>
      </c>
      <c r="AK191" s="51" t="e">
        <f t="shared" ref="AK191:AK197" si="204">1/AF191</f>
        <v>#NUM!</v>
      </c>
      <c r="AL191" s="50" t="e">
        <f t="shared" ref="AL191:AL197" si="205">SQRT(AK191)</f>
        <v>#NUM!</v>
      </c>
      <c r="AM191" s="39">
        <f t="shared" ref="AM191:AM198" si="206">$E$2</f>
        <v>1.9599639845400536</v>
      </c>
      <c r="AN191" s="40" t="e">
        <f t="shared" ref="AN191:AN197" si="207">AI191-(AM191*AL191)</f>
        <v>#NUM!</v>
      </c>
      <c r="AO191" s="40" t="e">
        <f t="shared" ref="AO191:AO198" si="208">AI191+(AM191*AL191)</f>
        <v>#NUM!</v>
      </c>
      <c r="AP191" s="52" t="e">
        <f t="shared" si="187"/>
        <v>#NUM!</v>
      </c>
      <c r="AQ191" s="52" t="e">
        <f t="shared" si="187"/>
        <v>#NUM!</v>
      </c>
      <c r="AR191" s="19"/>
      <c r="AT191" s="53"/>
      <c r="AU191" s="53">
        <v>1</v>
      </c>
      <c r="AV191" s="54"/>
      <c r="AW191" s="54"/>
      <c r="AY191" s="30"/>
      <c r="AZ191" s="30"/>
      <c r="BA191" s="2"/>
      <c r="BB191" s="2"/>
      <c r="BC191" s="2"/>
      <c r="BD191" s="2"/>
      <c r="BE191" s="2"/>
      <c r="BF191" s="2"/>
      <c r="BG191" s="2"/>
      <c r="BH191" s="2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1:71" x14ac:dyDescent="0.3">
      <c r="A192" s="5"/>
      <c r="B192" s="31" t="s">
        <v>66</v>
      </c>
      <c r="C192" s="32"/>
      <c r="D192" s="32"/>
      <c r="E192" s="32"/>
      <c r="F192" s="33"/>
      <c r="H192" s="34" t="e">
        <f t="shared" si="188"/>
        <v>#NUM!</v>
      </c>
      <c r="I192" s="35" t="e">
        <f t="shared" si="194"/>
        <v>#NUM!</v>
      </c>
      <c r="J192" s="36" t="e">
        <f t="shared" si="189"/>
        <v>#NUM!</v>
      </c>
      <c r="K192" s="36" t="e">
        <f t="shared" si="195"/>
        <v>#NUM!</v>
      </c>
      <c r="L192" s="36" t="e">
        <f t="shared" si="190"/>
        <v>#NUM!</v>
      </c>
      <c r="M192" s="37">
        <f t="shared" si="191"/>
        <v>0</v>
      </c>
      <c r="N192" s="38" t="e">
        <f t="shared" si="192"/>
        <v>#NUM!</v>
      </c>
      <c r="O192" s="39">
        <f t="shared" si="196"/>
        <v>1.9599639845400536</v>
      </c>
      <c r="P192" s="40" t="e">
        <f t="shared" si="186"/>
        <v>#NUM!</v>
      </c>
      <c r="Q192" s="40" t="e">
        <f t="shared" si="186"/>
        <v>#NUM!</v>
      </c>
      <c r="R192" s="41">
        <f t="shared" si="193"/>
        <v>0</v>
      </c>
      <c r="S192" s="41">
        <f t="shared" si="193"/>
        <v>0</v>
      </c>
      <c r="T192" s="42"/>
      <c r="V192" s="43" t="e">
        <f>(J192-L198)^2</f>
        <v>#NUM!</v>
      </c>
      <c r="W192" s="44" t="e">
        <f t="shared" si="197"/>
        <v>#NUM!</v>
      </c>
      <c r="X192" s="2">
        <v>1</v>
      </c>
      <c r="Y192" s="30"/>
      <c r="Z192" s="30"/>
      <c r="AA192" s="35" t="e">
        <f t="shared" si="198"/>
        <v>#NUM!</v>
      </c>
      <c r="AB192" s="45"/>
      <c r="AC192" s="46" t="e">
        <f>AC198</f>
        <v>#NUM!</v>
      </c>
      <c r="AD192" s="46" t="e">
        <f>AD198</f>
        <v>#NUM!</v>
      </c>
      <c r="AE192" s="44" t="e">
        <f t="shared" si="199"/>
        <v>#NUM!</v>
      </c>
      <c r="AF192" s="47" t="e">
        <f t="shared" si="200"/>
        <v>#NUM!</v>
      </c>
      <c r="AG192" s="48" t="e">
        <f>AF192/AF198</f>
        <v>#NUM!</v>
      </c>
      <c r="AH192" s="49" t="e">
        <f t="shared" si="201"/>
        <v>#NUM!</v>
      </c>
      <c r="AI192" s="49" t="e">
        <f t="shared" si="202"/>
        <v>#NUM!</v>
      </c>
      <c r="AJ192" s="50" t="e">
        <f t="shared" si="203"/>
        <v>#NUM!</v>
      </c>
      <c r="AK192" s="51" t="e">
        <f t="shared" si="204"/>
        <v>#NUM!</v>
      </c>
      <c r="AL192" s="50" t="e">
        <f t="shared" si="205"/>
        <v>#NUM!</v>
      </c>
      <c r="AM192" s="39">
        <f t="shared" si="206"/>
        <v>1.9599639845400536</v>
      </c>
      <c r="AN192" s="40" t="e">
        <f t="shared" si="207"/>
        <v>#NUM!</v>
      </c>
      <c r="AO192" s="40" t="e">
        <f t="shared" si="208"/>
        <v>#NUM!</v>
      </c>
      <c r="AP192" s="52" t="e">
        <f t="shared" si="187"/>
        <v>#NUM!</v>
      </c>
      <c r="AQ192" s="52" t="e">
        <f t="shared" si="187"/>
        <v>#NUM!</v>
      </c>
      <c r="AR192" s="19"/>
      <c r="AT192" s="53"/>
      <c r="AU192" s="53">
        <v>1</v>
      </c>
      <c r="AV192" s="54"/>
      <c r="AW192" s="54"/>
      <c r="AY192" s="30"/>
      <c r="AZ192" s="30"/>
      <c r="BA192" s="2"/>
      <c r="BB192" s="2"/>
      <c r="BC192" s="2"/>
      <c r="BD192" s="2"/>
      <c r="BE192" s="2"/>
      <c r="BF192" s="2"/>
      <c r="BG192" s="2"/>
      <c r="BH192" s="2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1:71" x14ac:dyDescent="0.3">
      <c r="A193" s="5"/>
      <c r="B193" s="31" t="s">
        <v>67</v>
      </c>
      <c r="C193" s="32"/>
      <c r="D193" s="32"/>
      <c r="E193" s="32"/>
      <c r="F193" s="33"/>
      <c r="H193" s="34" t="e">
        <f t="shared" si="188"/>
        <v>#NUM!</v>
      </c>
      <c r="I193" s="35" t="e">
        <f t="shared" si="194"/>
        <v>#NUM!</v>
      </c>
      <c r="J193" s="36" t="e">
        <f t="shared" si="189"/>
        <v>#NUM!</v>
      </c>
      <c r="K193" s="36" t="e">
        <f t="shared" si="195"/>
        <v>#NUM!</v>
      </c>
      <c r="L193" s="36" t="e">
        <f t="shared" si="190"/>
        <v>#NUM!</v>
      </c>
      <c r="M193" s="37">
        <f t="shared" si="191"/>
        <v>0</v>
      </c>
      <c r="N193" s="38" t="e">
        <f t="shared" si="192"/>
        <v>#NUM!</v>
      </c>
      <c r="O193" s="39">
        <f t="shared" si="196"/>
        <v>1.9599639845400536</v>
      </c>
      <c r="P193" s="40" t="e">
        <f t="shared" si="186"/>
        <v>#NUM!</v>
      </c>
      <c r="Q193" s="40" t="e">
        <f t="shared" si="186"/>
        <v>#NUM!</v>
      </c>
      <c r="R193" s="41">
        <f t="shared" si="193"/>
        <v>0</v>
      </c>
      <c r="S193" s="41">
        <f t="shared" si="193"/>
        <v>0</v>
      </c>
      <c r="T193" s="42"/>
      <c r="V193" s="43" t="e">
        <f>(J193-L198)^2</f>
        <v>#NUM!</v>
      </c>
      <c r="W193" s="44" t="e">
        <f t="shared" si="197"/>
        <v>#NUM!</v>
      </c>
      <c r="X193" s="2">
        <v>1</v>
      </c>
      <c r="Y193" s="30"/>
      <c r="Z193" s="30"/>
      <c r="AA193" s="35" t="e">
        <f t="shared" si="198"/>
        <v>#NUM!</v>
      </c>
      <c r="AB193" s="45"/>
      <c r="AC193" s="46" t="e">
        <f>AC198</f>
        <v>#NUM!</v>
      </c>
      <c r="AD193" s="46" t="e">
        <f>AD198</f>
        <v>#NUM!</v>
      </c>
      <c r="AE193" s="44" t="e">
        <f t="shared" si="199"/>
        <v>#NUM!</v>
      </c>
      <c r="AF193" s="47" t="e">
        <f t="shared" si="200"/>
        <v>#NUM!</v>
      </c>
      <c r="AG193" s="48" t="e">
        <f>AF193/AF198</f>
        <v>#NUM!</v>
      </c>
      <c r="AH193" s="49" t="e">
        <f t="shared" si="201"/>
        <v>#NUM!</v>
      </c>
      <c r="AI193" s="49" t="e">
        <f t="shared" si="202"/>
        <v>#NUM!</v>
      </c>
      <c r="AJ193" s="50" t="e">
        <f t="shared" si="203"/>
        <v>#NUM!</v>
      </c>
      <c r="AK193" s="51" t="e">
        <f t="shared" si="204"/>
        <v>#NUM!</v>
      </c>
      <c r="AL193" s="50" t="e">
        <f t="shared" si="205"/>
        <v>#NUM!</v>
      </c>
      <c r="AM193" s="39">
        <f t="shared" si="206"/>
        <v>1.9599639845400536</v>
      </c>
      <c r="AN193" s="40" t="e">
        <f t="shared" si="207"/>
        <v>#NUM!</v>
      </c>
      <c r="AO193" s="40" t="e">
        <f t="shared" si="208"/>
        <v>#NUM!</v>
      </c>
      <c r="AP193" s="52" t="e">
        <f t="shared" si="187"/>
        <v>#NUM!</v>
      </c>
      <c r="AQ193" s="52" t="e">
        <f t="shared" si="187"/>
        <v>#NUM!</v>
      </c>
      <c r="AR193" s="19"/>
      <c r="AT193" s="53"/>
      <c r="AU193" s="53">
        <v>1</v>
      </c>
      <c r="AV193" s="54"/>
      <c r="AW193" s="54"/>
      <c r="AY193" s="30"/>
      <c r="AZ193" s="30"/>
      <c r="BA193" s="2"/>
      <c r="BB193" s="2"/>
      <c r="BC193" s="2"/>
      <c r="BD193" s="2"/>
      <c r="BE193" s="2"/>
      <c r="BF193" s="2"/>
      <c r="BG193" s="2"/>
      <c r="BH193" s="2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1:71" x14ac:dyDescent="0.3">
      <c r="A194" s="5"/>
      <c r="B194" s="31" t="s">
        <v>68</v>
      </c>
      <c r="C194" s="32"/>
      <c r="D194" s="32"/>
      <c r="E194" s="32"/>
      <c r="F194" s="33"/>
      <c r="H194" s="34" t="e">
        <f t="shared" si="188"/>
        <v>#NUM!</v>
      </c>
      <c r="I194" s="35" t="e">
        <f t="shared" si="194"/>
        <v>#NUM!</v>
      </c>
      <c r="J194" s="36" t="e">
        <f t="shared" si="189"/>
        <v>#NUM!</v>
      </c>
      <c r="K194" s="36" t="e">
        <f t="shared" si="195"/>
        <v>#NUM!</v>
      </c>
      <c r="L194" s="36" t="e">
        <f t="shared" si="190"/>
        <v>#NUM!</v>
      </c>
      <c r="M194" s="37">
        <f t="shared" si="191"/>
        <v>0</v>
      </c>
      <c r="N194" s="38" t="e">
        <f t="shared" si="192"/>
        <v>#NUM!</v>
      </c>
      <c r="O194" s="39">
        <f t="shared" si="196"/>
        <v>1.9599639845400536</v>
      </c>
      <c r="P194" s="40" t="e">
        <f t="shared" si="186"/>
        <v>#NUM!</v>
      </c>
      <c r="Q194" s="40" t="e">
        <f t="shared" si="186"/>
        <v>#NUM!</v>
      </c>
      <c r="R194" s="41">
        <f t="shared" si="193"/>
        <v>0</v>
      </c>
      <c r="S194" s="41">
        <f t="shared" si="193"/>
        <v>0</v>
      </c>
      <c r="T194" s="42"/>
      <c r="V194" s="43" t="e">
        <f>(J194-L198)^2</f>
        <v>#NUM!</v>
      </c>
      <c r="W194" s="44" t="e">
        <f t="shared" si="197"/>
        <v>#NUM!</v>
      </c>
      <c r="X194" s="2">
        <v>1</v>
      </c>
      <c r="Y194" s="30"/>
      <c r="Z194" s="30"/>
      <c r="AA194" s="35" t="e">
        <f t="shared" si="198"/>
        <v>#NUM!</v>
      </c>
      <c r="AB194" s="45"/>
      <c r="AC194" s="46" t="e">
        <f>AC198</f>
        <v>#NUM!</v>
      </c>
      <c r="AD194" s="46" t="e">
        <f>AD198</f>
        <v>#NUM!</v>
      </c>
      <c r="AE194" s="44" t="e">
        <f t="shared" si="199"/>
        <v>#NUM!</v>
      </c>
      <c r="AF194" s="47" t="e">
        <f t="shared" si="200"/>
        <v>#NUM!</v>
      </c>
      <c r="AG194" s="48" t="e">
        <f>AF194/AF198</f>
        <v>#NUM!</v>
      </c>
      <c r="AH194" s="49" t="e">
        <f t="shared" si="201"/>
        <v>#NUM!</v>
      </c>
      <c r="AI194" s="49" t="e">
        <f t="shared" si="202"/>
        <v>#NUM!</v>
      </c>
      <c r="AJ194" s="50" t="e">
        <f t="shared" si="203"/>
        <v>#NUM!</v>
      </c>
      <c r="AK194" s="51" t="e">
        <f t="shared" si="204"/>
        <v>#NUM!</v>
      </c>
      <c r="AL194" s="50" t="e">
        <f t="shared" si="205"/>
        <v>#NUM!</v>
      </c>
      <c r="AM194" s="39">
        <f t="shared" si="206"/>
        <v>1.9599639845400536</v>
      </c>
      <c r="AN194" s="40" t="e">
        <f t="shared" si="207"/>
        <v>#NUM!</v>
      </c>
      <c r="AO194" s="40" t="e">
        <f t="shared" si="208"/>
        <v>#NUM!</v>
      </c>
      <c r="AP194" s="52" t="e">
        <f t="shared" si="187"/>
        <v>#NUM!</v>
      </c>
      <c r="AQ194" s="52" t="e">
        <f t="shared" si="187"/>
        <v>#NUM!</v>
      </c>
      <c r="AR194" s="19"/>
      <c r="AT194" s="53"/>
      <c r="AU194" s="53">
        <v>1</v>
      </c>
      <c r="AV194" s="54"/>
      <c r="AW194" s="54"/>
      <c r="AY194" s="30"/>
      <c r="AZ194" s="30"/>
      <c r="BA194" s="2"/>
      <c r="BB194" s="2"/>
      <c r="BC194" s="2"/>
      <c r="BD194" s="2"/>
      <c r="BE194" s="2"/>
      <c r="BF194" s="2"/>
      <c r="BG194" s="2"/>
      <c r="BH194" s="2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1:71" x14ac:dyDescent="0.3">
      <c r="A195" s="5"/>
      <c r="B195" s="31" t="s">
        <v>69</v>
      </c>
      <c r="C195" s="32"/>
      <c r="D195" s="32"/>
      <c r="E195" s="32"/>
      <c r="F195" s="33"/>
      <c r="H195" s="34" t="e">
        <f t="shared" si="188"/>
        <v>#NUM!</v>
      </c>
      <c r="I195" s="35" t="e">
        <f t="shared" si="194"/>
        <v>#NUM!</v>
      </c>
      <c r="J195" s="36" t="e">
        <f t="shared" si="189"/>
        <v>#NUM!</v>
      </c>
      <c r="K195" s="36" t="e">
        <f t="shared" si="195"/>
        <v>#NUM!</v>
      </c>
      <c r="L195" s="36" t="e">
        <f t="shared" si="190"/>
        <v>#NUM!</v>
      </c>
      <c r="M195" s="37">
        <f t="shared" si="191"/>
        <v>0</v>
      </c>
      <c r="N195" s="38" t="e">
        <f t="shared" si="192"/>
        <v>#NUM!</v>
      </c>
      <c r="O195" s="39">
        <f t="shared" si="196"/>
        <v>1.9599639845400536</v>
      </c>
      <c r="P195" s="40" t="e">
        <f t="shared" si="186"/>
        <v>#NUM!</v>
      </c>
      <c r="Q195" s="40" t="e">
        <f t="shared" si="186"/>
        <v>#NUM!</v>
      </c>
      <c r="R195" s="41">
        <f t="shared" si="193"/>
        <v>0</v>
      </c>
      <c r="S195" s="41">
        <f t="shared" si="193"/>
        <v>0</v>
      </c>
      <c r="T195" s="42"/>
      <c r="V195" s="43" t="e">
        <f>(J195-L198)^2</f>
        <v>#NUM!</v>
      </c>
      <c r="W195" s="44" t="e">
        <f t="shared" si="197"/>
        <v>#NUM!</v>
      </c>
      <c r="X195" s="2">
        <v>1</v>
      </c>
      <c r="Y195" s="30"/>
      <c r="Z195" s="30"/>
      <c r="AA195" s="35" t="e">
        <f t="shared" si="198"/>
        <v>#NUM!</v>
      </c>
      <c r="AB195" s="45"/>
      <c r="AC195" s="46" t="e">
        <f>AC198</f>
        <v>#NUM!</v>
      </c>
      <c r="AD195" s="46" t="e">
        <f>AD198</f>
        <v>#NUM!</v>
      </c>
      <c r="AE195" s="44" t="e">
        <f t="shared" si="199"/>
        <v>#NUM!</v>
      </c>
      <c r="AF195" s="47" t="e">
        <f t="shared" si="200"/>
        <v>#NUM!</v>
      </c>
      <c r="AG195" s="48" t="e">
        <f>AF195/AF198</f>
        <v>#NUM!</v>
      </c>
      <c r="AH195" s="49" t="e">
        <f t="shared" si="201"/>
        <v>#NUM!</v>
      </c>
      <c r="AI195" s="49" t="e">
        <f t="shared" si="202"/>
        <v>#NUM!</v>
      </c>
      <c r="AJ195" s="50" t="e">
        <f t="shared" si="203"/>
        <v>#NUM!</v>
      </c>
      <c r="AK195" s="51" t="e">
        <f t="shared" si="204"/>
        <v>#NUM!</v>
      </c>
      <c r="AL195" s="50" t="e">
        <f t="shared" si="205"/>
        <v>#NUM!</v>
      </c>
      <c r="AM195" s="39">
        <f t="shared" si="206"/>
        <v>1.9599639845400536</v>
      </c>
      <c r="AN195" s="40" t="e">
        <f t="shared" si="207"/>
        <v>#NUM!</v>
      </c>
      <c r="AO195" s="40" t="e">
        <f t="shared" si="208"/>
        <v>#NUM!</v>
      </c>
      <c r="AP195" s="52" t="e">
        <f t="shared" si="187"/>
        <v>#NUM!</v>
      </c>
      <c r="AQ195" s="52" t="e">
        <f t="shared" si="187"/>
        <v>#NUM!</v>
      </c>
      <c r="AR195" s="19"/>
      <c r="AT195" s="53"/>
      <c r="AU195" s="53">
        <v>1</v>
      </c>
      <c r="AV195" s="54"/>
      <c r="AW195" s="54"/>
      <c r="AY195" s="30"/>
      <c r="AZ195" s="30"/>
      <c r="BA195" s="2"/>
      <c r="BB195" s="2"/>
      <c r="BC195" s="2"/>
      <c r="BD195" s="2"/>
      <c r="BE195" s="2"/>
      <c r="BF195" s="2"/>
      <c r="BG195" s="2"/>
      <c r="BH195" s="2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1:71" x14ac:dyDescent="0.3">
      <c r="A196" s="5"/>
      <c r="B196" s="31" t="s">
        <v>70</v>
      </c>
      <c r="C196" s="32"/>
      <c r="D196" s="32"/>
      <c r="E196" s="32"/>
      <c r="F196" s="33"/>
      <c r="H196" s="34" t="e">
        <f t="shared" si="188"/>
        <v>#NUM!</v>
      </c>
      <c r="I196" s="35" t="e">
        <f t="shared" si="194"/>
        <v>#NUM!</v>
      </c>
      <c r="J196" s="36" t="e">
        <f t="shared" si="189"/>
        <v>#NUM!</v>
      </c>
      <c r="K196" s="36" t="e">
        <f t="shared" si="195"/>
        <v>#NUM!</v>
      </c>
      <c r="L196" s="36" t="e">
        <f t="shared" si="190"/>
        <v>#NUM!</v>
      </c>
      <c r="M196" s="37">
        <f t="shared" si="191"/>
        <v>0</v>
      </c>
      <c r="N196" s="38" t="e">
        <f t="shared" si="192"/>
        <v>#NUM!</v>
      </c>
      <c r="O196" s="39">
        <f t="shared" si="196"/>
        <v>1.9599639845400536</v>
      </c>
      <c r="P196" s="40" t="e">
        <f t="shared" si="186"/>
        <v>#NUM!</v>
      </c>
      <c r="Q196" s="40" t="e">
        <f t="shared" si="186"/>
        <v>#NUM!</v>
      </c>
      <c r="R196" s="41">
        <f t="shared" si="193"/>
        <v>0</v>
      </c>
      <c r="S196" s="41">
        <f t="shared" si="193"/>
        <v>0</v>
      </c>
      <c r="T196" s="42"/>
      <c r="V196" s="43" t="e">
        <f>(J196-L198)^2</f>
        <v>#NUM!</v>
      </c>
      <c r="W196" s="44" t="e">
        <f t="shared" si="197"/>
        <v>#NUM!</v>
      </c>
      <c r="X196" s="2">
        <v>1</v>
      </c>
      <c r="Y196" s="30"/>
      <c r="Z196" s="30"/>
      <c r="AA196" s="35" t="e">
        <f t="shared" si="198"/>
        <v>#NUM!</v>
      </c>
      <c r="AB196" s="45"/>
      <c r="AC196" s="46" t="e">
        <f>AC198</f>
        <v>#NUM!</v>
      </c>
      <c r="AD196" s="46" t="e">
        <f>AD198</f>
        <v>#NUM!</v>
      </c>
      <c r="AE196" s="44" t="e">
        <f t="shared" si="199"/>
        <v>#NUM!</v>
      </c>
      <c r="AF196" s="47" t="e">
        <f t="shared" si="200"/>
        <v>#NUM!</v>
      </c>
      <c r="AG196" s="48" t="e">
        <f>AF196/AF198</f>
        <v>#NUM!</v>
      </c>
      <c r="AH196" s="49" t="e">
        <f t="shared" si="201"/>
        <v>#NUM!</v>
      </c>
      <c r="AI196" s="49" t="e">
        <f t="shared" si="202"/>
        <v>#NUM!</v>
      </c>
      <c r="AJ196" s="50" t="e">
        <f t="shared" si="203"/>
        <v>#NUM!</v>
      </c>
      <c r="AK196" s="51" t="e">
        <f t="shared" si="204"/>
        <v>#NUM!</v>
      </c>
      <c r="AL196" s="50" t="e">
        <f t="shared" si="205"/>
        <v>#NUM!</v>
      </c>
      <c r="AM196" s="39">
        <f t="shared" si="206"/>
        <v>1.9599639845400536</v>
      </c>
      <c r="AN196" s="40" t="e">
        <f t="shared" si="207"/>
        <v>#NUM!</v>
      </c>
      <c r="AO196" s="40" t="e">
        <f t="shared" si="208"/>
        <v>#NUM!</v>
      </c>
      <c r="AP196" s="52" t="e">
        <f t="shared" si="187"/>
        <v>#NUM!</v>
      </c>
      <c r="AQ196" s="52" t="e">
        <f t="shared" si="187"/>
        <v>#NUM!</v>
      </c>
      <c r="AR196" s="19"/>
      <c r="AT196" s="53"/>
      <c r="AU196" s="53">
        <v>1</v>
      </c>
      <c r="AV196" s="54"/>
      <c r="AW196" s="54"/>
      <c r="AY196" s="30"/>
      <c r="AZ196" s="30"/>
      <c r="BA196" s="2"/>
      <c r="BB196" s="2"/>
      <c r="BC196" s="2"/>
      <c r="BD196" s="2"/>
      <c r="BE196" s="2"/>
      <c r="BF196" s="2"/>
      <c r="BG196" s="2"/>
      <c r="BH196" s="2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1:71" x14ac:dyDescent="0.3">
      <c r="A197" s="5"/>
      <c r="B197" s="31" t="s">
        <v>71</v>
      </c>
      <c r="C197" s="32"/>
      <c r="D197" s="32"/>
      <c r="E197" s="32"/>
      <c r="F197" s="33"/>
      <c r="H197" s="34" t="e">
        <f t="shared" si="188"/>
        <v>#NUM!</v>
      </c>
      <c r="I197" s="35" t="e">
        <f t="shared" si="194"/>
        <v>#NUM!</v>
      </c>
      <c r="J197" s="36" t="e">
        <f t="shared" si="189"/>
        <v>#NUM!</v>
      </c>
      <c r="K197" s="36" t="e">
        <f t="shared" si="195"/>
        <v>#NUM!</v>
      </c>
      <c r="L197" s="36" t="e">
        <f t="shared" si="190"/>
        <v>#NUM!</v>
      </c>
      <c r="M197" s="37">
        <f t="shared" si="191"/>
        <v>0</v>
      </c>
      <c r="N197" s="38" t="e">
        <f t="shared" si="192"/>
        <v>#NUM!</v>
      </c>
      <c r="O197" s="39">
        <f t="shared" si="196"/>
        <v>1.9599639845400536</v>
      </c>
      <c r="P197" s="40" t="e">
        <f t="shared" si="186"/>
        <v>#NUM!</v>
      </c>
      <c r="Q197" s="40" t="e">
        <f t="shared" si="186"/>
        <v>#NUM!</v>
      </c>
      <c r="R197" s="41">
        <f t="shared" si="193"/>
        <v>0</v>
      </c>
      <c r="S197" s="41">
        <f t="shared" si="193"/>
        <v>0</v>
      </c>
      <c r="T197" s="42"/>
      <c r="V197" s="43" t="e">
        <f>(J197-L198)^2</f>
        <v>#NUM!</v>
      </c>
      <c r="W197" s="44" t="e">
        <f t="shared" si="197"/>
        <v>#NUM!</v>
      </c>
      <c r="X197" s="2">
        <v>1</v>
      </c>
      <c r="Y197" s="30"/>
      <c r="Z197" s="30"/>
      <c r="AA197" s="35" t="e">
        <f t="shared" si="198"/>
        <v>#NUM!</v>
      </c>
      <c r="AB197" s="45"/>
      <c r="AC197" s="46" t="e">
        <f>AC198</f>
        <v>#NUM!</v>
      </c>
      <c r="AD197" s="46" t="e">
        <f>AD198</f>
        <v>#NUM!</v>
      </c>
      <c r="AE197" s="44" t="e">
        <f t="shared" si="199"/>
        <v>#NUM!</v>
      </c>
      <c r="AF197" s="47" t="e">
        <f t="shared" si="200"/>
        <v>#NUM!</v>
      </c>
      <c r="AG197" s="48" t="e">
        <f>AF197/AF198</f>
        <v>#NUM!</v>
      </c>
      <c r="AH197" s="49" t="e">
        <f t="shared" si="201"/>
        <v>#NUM!</v>
      </c>
      <c r="AI197" s="49" t="e">
        <f t="shared" si="202"/>
        <v>#NUM!</v>
      </c>
      <c r="AJ197" s="50" t="e">
        <f t="shared" si="203"/>
        <v>#NUM!</v>
      </c>
      <c r="AK197" s="51" t="e">
        <f t="shared" si="204"/>
        <v>#NUM!</v>
      </c>
      <c r="AL197" s="50" t="e">
        <f t="shared" si="205"/>
        <v>#NUM!</v>
      </c>
      <c r="AM197" s="39">
        <f t="shared" si="206"/>
        <v>1.9599639845400536</v>
      </c>
      <c r="AN197" s="40" t="e">
        <f t="shared" si="207"/>
        <v>#NUM!</v>
      </c>
      <c r="AO197" s="40" t="e">
        <f t="shared" si="208"/>
        <v>#NUM!</v>
      </c>
      <c r="AP197" s="52" t="e">
        <f t="shared" si="187"/>
        <v>#NUM!</v>
      </c>
      <c r="AQ197" s="52" t="e">
        <f t="shared" si="187"/>
        <v>#NUM!</v>
      </c>
      <c r="AR197" s="19"/>
      <c r="AT197" s="53"/>
      <c r="AU197" s="53">
        <v>1</v>
      </c>
      <c r="AV197" s="54"/>
      <c r="AW197" s="54"/>
      <c r="AY197" s="30"/>
      <c r="AZ197" s="30"/>
      <c r="BA197" s="2"/>
      <c r="BB197" s="2"/>
      <c r="BC197" s="2"/>
      <c r="BD197" s="2"/>
      <c r="BE197" s="2"/>
      <c r="BF197" s="2"/>
      <c r="BG197" s="2"/>
      <c r="BH197" s="2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1:71" x14ac:dyDescent="0.3">
      <c r="A198" s="5"/>
      <c r="B198" s="55">
        <f>COUNT(C188:C197)</f>
        <v>0</v>
      </c>
      <c r="C198" s="56"/>
      <c r="D198" s="56"/>
      <c r="E198" s="56"/>
      <c r="F198" s="57"/>
      <c r="H198" s="58"/>
      <c r="I198" s="59" t="e">
        <f>SUM(I188:I197)</f>
        <v>#NUM!</v>
      </c>
      <c r="J198" s="60"/>
      <c r="K198" s="61" t="e">
        <f>SUM(K188:K197)</f>
        <v>#NUM!</v>
      </c>
      <c r="L198" s="62" t="e">
        <f>K198/I198</f>
        <v>#NUM!</v>
      </c>
      <c r="M198" s="63" t="e">
        <f>EXP(L198)</f>
        <v>#NUM!</v>
      </c>
      <c r="N198" s="64" t="e">
        <f>SQRT(1/I198)</f>
        <v>#NUM!</v>
      </c>
      <c r="O198" s="39">
        <f t="shared" si="196"/>
        <v>1.9599639845400536</v>
      </c>
      <c r="P198" s="65" t="e">
        <f>L198-(N198*O198)</f>
        <v>#NUM!</v>
      </c>
      <c r="Q198" s="65" t="e">
        <f>L198+(N198*O198)</f>
        <v>#NUM!</v>
      </c>
      <c r="R198" s="66" t="e">
        <f>EXP(P198)</f>
        <v>#NUM!</v>
      </c>
      <c r="S198" s="67" t="e">
        <f>EXP(Q198)</f>
        <v>#NUM!</v>
      </c>
      <c r="T198" s="68"/>
      <c r="U198" s="68"/>
      <c r="V198" s="69"/>
      <c r="W198" s="70" t="e">
        <f>SUM(W188:W197)</f>
        <v>#NUM!</v>
      </c>
      <c r="X198" s="71">
        <f>SUM(X188:X197)</f>
        <v>10</v>
      </c>
      <c r="Y198" s="72" t="e">
        <f>W198-(X198-1)</f>
        <v>#NUM!</v>
      </c>
      <c r="Z198" s="59" t="e">
        <f>I198</f>
        <v>#NUM!</v>
      </c>
      <c r="AA198" s="59" t="e">
        <f>SUM(AA188:AA197)</f>
        <v>#NUM!</v>
      </c>
      <c r="AB198" s="73" t="e">
        <f>AA198/Z198</f>
        <v>#NUM!</v>
      </c>
      <c r="AC198" s="74" t="e">
        <f>Y198/(Z198-AB198)</f>
        <v>#NUM!</v>
      </c>
      <c r="AD198" s="74" t="e">
        <f>IF(W198&lt;X198-1,"0",AC198)</f>
        <v>#NUM!</v>
      </c>
      <c r="AE198" s="69"/>
      <c r="AF198" s="59" t="e">
        <f>SUM(AF188:AF197)</f>
        <v>#NUM!</v>
      </c>
      <c r="AG198" s="75" t="e">
        <f>SUM(AG188:AG197)</f>
        <v>#NUM!</v>
      </c>
      <c r="AH198" s="72" t="e">
        <f>SUM(AH188:AH197)</f>
        <v>#NUM!</v>
      </c>
      <c r="AI198" s="72" t="e">
        <f>AH198/AF198</f>
        <v>#NUM!</v>
      </c>
      <c r="AJ198" s="67" t="e">
        <f>EXP(AI198)</f>
        <v>#NUM!</v>
      </c>
      <c r="AK198" s="76" t="e">
        <f>1/AF198</f>
        <v>#NUM!</v>
      </c>
      <c r="AL198" s="77" t="e">
        <f>SQRT(AK198)</f>
        <v>#NUM!</v>
      </c>
      <c r="AM198" s="39">
        <f t="shared" si="206"/>
        <v>1.9599639845400536</v>
      </c>
      <c r="AN198" s="65" t="e">
        <f>AI198-(AM198*AL198)</f>
        <v>#NUM!</v>
      </c>
      <c r="AO198" s="65" t="e">
        <f t="shared" si="208"/>
        <v>#NUM!</v>
      </c>
      <c r="AP198" s="78" t="e">
        <f>EXP(AN198)</f>
        <v>#NUM!</v>
      </c>
      <c r="AQ198" s="78" t="e">
        <f>EXP(AO198)</f>
        <v>#NUM!</v>
      </c>
      <c r="AR198" s="79"/>
      <c r="AS198" s="80"/>
      <c r="AT198" s="81" t="e">
        <f>W198</f>
        <v>#NUM!</v>
      </c>
      <c r="AU198" s="55">
        <f>SUM(AU188:AU197)</f>
        <v>10</v>
      </c>
      <c r="AV198" s="82" t="e">
        <f>(AT198-(AU198-1))/AT198</f>
        <v>#NUM!</v>
      </c>
      <c r="AW198" s="83" t="e">
        <f>IF(W198&lt;X198-1,"0%",AV198)</f>
        <v>#NUM!</v>
      </c>
      <c r="AX198" s="80"/>
      <c r="AY198" s="61" t="e">
        <f>AT198/(AU198-1)</f>
        <v>#NUM!</v>
      </c>
      <c r="AZ198" s="84" t="e">
        <f>LN(AY198)</f>
        <v>#NUM!</v>
      </c>
      <c r="BA198" s="61" t="e">
        <f>LN(AT198)</f>
        <v>#NUM!</v>
      </c>
      <c r="BB198" s="61">
        <f>LN(AU198-1)</f>
        <v>2.1972245773362196</v>
      </c>
      <c r="BC198" s="61" t="e">
        <f>SQRT(2*AT198)</f>
        <v>#NUM!</v>
      </c>
      <c r="BD198" s="61">
        <f>SQRT(2*AU198-3)</f>
        <v>4.1231056256176606</v>
      </c>
      <c r="BE198" s="61">
        <f>2*(AU198-2)</f>
        <v>16</v>
      </c>
      <c r="BF198" s="61">
        <f>3*(AU198-2)^2</f>
        <v>192</v>
      </c>
      <c r="BG198" s="61">
        <f>1/BE198</f>
        <v>6.25E-2</v>
      </c>
      <c r="BH198" s="85">
        <f>1/BF198</f>
        <v>5.208333333333333E-3</v>
      </c>
      <c r="BI198" s="85">
        <f>SQRT(BG198*(1-BH198))</f>
        <v>0.24934810840803798</v>
      </c>
      <c r="BJ198" s="86" t="e">
        <f>0.5*(BA198-BB198)/(BC198-BD198)</f>
        <v>#NUM!</v>
      </c>
      <c r="BK198" s="86" t="e">
        <f>IF(W198&lt;=X198,BI198,BJ198)</f>
        <v>#NUM!</v>
      </c>
      <c r="BL198" s="72" t="e">
        <f>AZ198-(1.96*BK198)</f>
        <v>#NUM!</v>
      </c>
      <c r="BM198" s="72" t="e">
        <f>AZ198+(1.96*BK198)</f>
        <v>#NUM!</v>
      </c>
      <c r="BN198" s="72"/>
      <c r="BO198" s="84" t="e">
        <f>EXP(BL198)</f>
        <v>#NUM!</v>
      </c>
      <c r="BP198" s="84" t="e">
        <f>EXP(BM198)</f>
        <v>#NUM!</v>
      </c>
      <c r="BQ198" s="87" t="e">
        <f>AW198</f>
        <v>#NUM!</v>
      </c>
      <c r="BR198" s="87" t="e">
        <f>(BO198-1)/BO198</f>
        <v>#NUM!</v>
      </c>
      <c r="BS198" s="87" t="e">
        <f>(BP198-1)/BP198</f>
        <v>#NUM!</v>
      </c>
    </row>
    <row r="199" spans="1:71" x14ac:dyDescent="0.3">
      <c r="C199" s="88"/>
      <c r="D199" s="88"/>
      <c r="E199" s="88"/>
      <c r="F199" s="89"/>
      <c r="N199" s="90"/>
      <c r="O199" s="90"/>
      <c r="P199" s="90"/>
      <c r="Q199" s="90"/>
      <c r="R199" s="90"/>
      <c r="S199" s="90"/>
      <c r="T199" s="90"/>
      <c r="X199" s="91"/>
      <c r="Y199" s="92"/>
      <c r="Z199" s="92"/>
      <c r="AA199" s="92"/>
      <c r="AB199" s="93"/>
      <c r="AC199" s="93"/>
      <c r="AD199" s="93"/>
      <c r="AE199" s="93"/>
      <c r="AP199" s="94"/>
      <c r="AQ199" s="94"/>
      <c r="AR199" s="94"/>
      <c r="BC199" s="95"/>
      <c r="BJ199" s="92" t="s">
        <v>80</v>
      </c>
      <c r="BP199" s="96" t="s">
        <v>81</v>
      </c>
      <c r="BQ199" s="97" t="e">
        <f>BQ198</f>
        <v>#NUM!</v>
      </c>
      <c r="BR199" s="97" t="e">
        <f>IF(BR198&lt;0,"0%",BR198)</f>
        <v>#NUM!</v>
      </c>
      <c r="BS199" s="98" t="e">
        <f>IF(BS198&lt;0,"0%",BS198)</f>
        <v>#NUM!</v>
      </c>
    </row>
    <row r="200" spans="1:71" ht="26" x14ac:dyDescent="0.3">
      <c r="A200" s="5"/>
      <c r="B200" s="5"/>
      <c r="C200" s="99"/>
      <c r="D200" s="99"/>
      <c r="E200" s="99"/>
      <c r="F200" s="100"/>
      <c r="G200" s="5"/>
      <c r="H200" s="5"/>
      <c r="N200" s="101"/>
      <c r="O200" s="101"/>
      <c r="P200" s="101"/>
      <c r="Q200" s="101"/>
      <c r="R200" s="101"/>
      <c r="S200" s="101"/>
      <c r="T200" s="101"/>
      <c r="AB200" s="1"/>
      <c r="AE200" s="95"/>
      <c r="AF200" s="102"/>
      <c r="AG200" s="102"/>
      <c r="AH200" s="102"/>
      <c r="AI200" s="102"/>
      <c r="AJ200" s="102"/>
      <c r="AK200" s="103" t="s">
        <v>82</v>
      </c>
      <c r="AL200" s="104">
        <f>TINV((1-$E$1),(X198-2))</f>
        <v>2.3060041352041662</v>
      </c>
      <c r="AN200" s="105" t="s">
        <v>83</v>
      </c>
      <c r="AO200" s="106">
        <f>$E$1</f>
        <v>0.95</v>
      </c>
      <c r="AP200" s="107" t="e">
        <f>EXP(AI198-AL200*SQRT((1/Z198)+AD198))</f>
        <v>#NUM!</v>
      </c>
      <c r="AQ200" s="107" t="e">
        <f>EXP(AI198+AL200*SQRT((1/Z198)+AD198))</f>
        <v>#NUM!</v>
      </c>
      <c r="AR200" s="19"/>
      <c r="BB200" s="108"/>
      <c r="BC200" s="95"/>
      <c r="BD200" s="95"/>
      <c r="BF200" s="42"/>
      <c r="BH200" s="95"/>
      <c r="BI200" s="109"/>
      <c r="BM200" s="95"/>
    </row>
    <row r="201" spans="1:71" ht="14.5" x14ac:dyDescent="0.3">
      <c r="A201" s="5"/>
      <c r="B201" s="5"/>
      <c r="C201" s="99"/>
      <c r="D201" s="99"/>
      <c r="E201" s="99"/>
      <c r="F201" s="100"/>
      <c r="G201" s="5"/>
      <c r="H201" s="5"/>
      <c r="N201" s="101"/>
      <c r="O201" s="101"/>
      <c r="P201" s="101"/>
      <c r="Q201" s="101"/>
      <c r="R201" s="101"/>
      <c r="S201" s="101"/>
      <c r="T201" s="101"/>
      <c r="AB201" s="1"/>
      <c r="AE201" s="95"/>
      <c r="AF201" s="102"/>
      <c r="AG201" s="102"/>
      <c r="AH201" s="110"/>
      <c r="AI201" s="111"/>
      <c r="AJ201" s="112"/>
      <c r="AK201" s="113"/>
      <c r="AL201" s="14"/>
      <c r="AO201" s="114"/>
      <c r="AP201" s="19"/>
      <c r="AQ201" s="19"/>
      <c r="AR201" s="19"/>
      <c r="BB201" s="108"/>
      <c r="BC201" s="95"/>
      <c r="BD201" s="95"/>
      <c r="BF201" s="42"/>
      <c r="BH201" s="95"/>
      <c r="BI201" s="115"/>
      <c r="BM201" s="95"/>
    </row>
    <row r="202" spans="1:71" x14ac:dyDescent="0.3">
      <c r="C202" s="89"/>
      <c r="D202" s="89"/>
      <c r="E202" s="89"/>
      <c r="F202" s="89"/>
    </row>
    <row r="203" spans="1:71" x14ac:dyDescent="0.3">
      <c r="G203" s="123" t="s">
        <v>3</v>
      </c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5"/>
      <c r="T203" s="11"/>
      <c r="U203" s="123" t="s">
        <v>4</v>
      </c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G203" s="124"/>
      <c r="AH203" s="124"/>
      <c r="AI203" s="124"/>
      <c r="AJ203" s="124"/>
      <c r="AK203" s="124"/>
      <c r="AL203" s="124"/>
      <c r="AM203" s="124"/>
      <c r="AN203" s="124"/>
      <c r="AO203" s="124"/>
      <c r="AP203" s="124"/>
      <c r="AQ203" s="125"/>
      <c r="AR203" s="11"/>
      <c r="AS203" s="123" t="s">
        <v>5</v>
      </c>
      <c r="AT203" s="124"/>
      <c r="AU203" s="124"/>
      <c r="AV203" s="124"/>
      <c r="AW203" s="124"/>
      <c r="AX203" s="124"/>
      <c r="AY203" s="124"/>
      <c r="AZ203" s="124"/>
      <c r="BA203" s="124"/>
      <c r="BB203" s="124"/>
      <c r="BC203" s="124"/>
      <c r="BD203" s="124"/>
      <c r="BE203" s="124"/>
      <c r="BF203" s="124"/>
      <c r="BG203" s="124"/>
      <c r="BH203" s="124"/>
      <c r="BI203" s="124"/>
      <c r="BJ203" s="124"/>
      <c r="BK203" s="124"/>
      <c r="BL203" s="124"/>
      <c r="BM203" s="124"/>
      <c r="BN203" s="124"/>
      <c r="BO203" s="124"/>
      <c r="BP203" s="124"/>
      <c r="BQ203" s="124"/>
      <c r="BR203" s="124"/>
      <c r="BS203" s="125"/>
    </row>
    <row r="204" spans="1:71" x14ac:dyDescent="0.3">
      <c r="A204" s="12"/>
      <c r="B204" s="13" t="s">
        <v>6</v>
      </c>
      <c r="C204" s="120" t="s">
        <v>7</v>
      </c>
      <c r="D204" s="121"/>
      <c r="E204" s="122"/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</row>
    <row r="205" spans="1:71" ht="60" x14ac:dyDescent="0.3">
      <c r="B205" s="16"/>
      <c r="C205" s="17" t="s">
        <v>8</v>
      </c>
      <c r="D205" s="18" t="s">
        <v>9</v>
      </c>
      <c r="E205" s="18" t="s">
        <v>10</v>
      </c>
      <c r="F205" s="19"/>
      <c r="H205" s="17" t="s">
        <v>11</v>
      </c>
      <c r="I205" s="17" t="s">
        <v>12</v>
      </c>
      <c r="J205" s="20" t="s">
        <v>13</v>
      </c>
      <c r="K205" s="20" t="s">
        <v>14</v>
      </c>
      <c r="L205" s="20" t="s">
        <v>15</v>
      </c>
      <c r="M205" s="21" t="s">
        <v>16</v>
      </c>
      <c r="N205" s="22" t="s">
        <v>17</v>
      </c>
      <c r="O205" s="22" t="s">
        <v>1</v>
      </c>
      <c r="P205" s="21" t="s">
        <v>18</v>
      </c>
      <c r="Q205" s="21" t="s">
        <v>19</v>
      </c>
      <c r="R205" s="21" t="s">
        <v>9</v>
      </c>
      <c r="S205" s="21" t="s">
        <v>10</v>
      </c>
      <c r="T205" s="23"/>
      <c r="U205" s="24"/>
      <c r="V205" s="25" t="s">
        <v>20</v>
      </c>
      <c r="W205" s="20" t="s">
        <v>21</v>
      </c>
      <c r="X205" s="3" t="s">
        <v>22</v>
      </c>
      <c r="Y205" s="3" t="s">
        <v>23</v>
      </c>
      <c r="Z205" s="3" t="s">
        <v>24</v>
      </c>
      <c r="AA205" s="20" t="s">
        <v>25</v>
      </c>
      <c r="AB205" s="20" t="s">
        <v>26</v>
      </c>
      <c r="AC205" s="26" t="s">
        <v>27</v>
      </c>
      <c r="AD205" s="26" t="s">
        <v>28</v>
      </c>
      <c r="AE205" s="3" t="s">
        <v>29</v>
      </c>
      <c r="AF205" s="20" t="s">
        <v>30</v>
      </c>
      <c r="AG205" s="20" t="s">
        <v>31</v>
      </c>
      <c r="AH205" s="20" t="s">
        <v>32</v>
      </c>
      <c r="AI205" s="3" t="s">
        <v>33</v>
      </c>
      <c r="AJ205" s="22" t="s">
        <v>34</v>
      </c>
      <c r="AK205" s="20" t="s">
        <v>35</v>
      </c>
      <c r="AL205" s="20" t="s">
        <v>36</v>
      </c>
      <c r="AM205" s="3" t="s">
        <v>1</v>
      </c>
      <c r="AN205" s="20" t="s">
        <v>37</v>
      </c>
      <c r="AO205" s="20" t="s">
        <v>38</v>
      </c>
      <c r="AP205" s="21" t="s">
        <v>9</v>
      </c>
      <c r="AQ205" s="21" t="s">
        <v>10</v>
      </c>
      <c r="AR205" s="23"/>
      <c r="AT205" s="27" t="s">
        <v>39</v>
      </c>
      <c r="AU205" s="27" t="s">
        <v>22</v>
      </c>
      <c r="AV205" s="28" t="s">
        <v>40</v>
      </c>
      <c r="AW205" s="26" t="s">
        <v>41</v>
      </c>
      <c r="AY205" s="3" t="s">
        <v>42</v>
      </c>
      <c r="AZ205" s="3" t="s">
        <v>43</v>
      </c>
      <c r="BA205" s="3" t="s">
        <v>44</v>
      </c>
      <c r="BB205" s="3" t="s">
        <v>45</v>
      </c>
      <c r="BC205" s="3" t="s">
        <v>46</v>
      </c>
      <c r="BD205" s="3" t="s">
        <v>47</v>
      </c>
      <c r="BE205" s="3" t="s">
        <v>48</v>
      </c>
      <c r="BF205" s="3" t="s">
        <v>49</v>
      </c>
      <c r="BG205" s="3" t="s">
        <v>50</v>
      </c>
      <c r="BH205" s="3" t="s">
        <v>51</v>
      </c>
      <c r="BI205" s="29" t="s">
        <v>52</v>
      </c>
      <c r="BJ205" s="29" t="s">
        <v>53</v>
      </c>
      <c r="BK205" s="29" t="s">
        <v>54</v>
      </c>
      <c r="BL205" s="29" t="s">
        <v>55</v>
      </c>
      <c r="BM205" s="29" t="s">
        <v>56</v>
      </c>
      <c r="BN205" s="30"/>
      <c r="BO205" s="20" t="s">
        <v>57</v>
      </c>
      <c r="BP205" s="20" t="s">
        <v>58</v>
      </c>
      <c r="BQ205" s="21" t="s">
        <v>59</v>
      </c>
      <c r="BR205" s="21" t="s">
        <v>60</v>
      </c>
      <c r="BS205" s="21" t="s">
        <v>61</v>
      </c>
    </row>
    <row r="206" spans="1:71" x14ac:dyDescent="0.3">
      <c r="B206" s="31" t="s">
        <v>62</v>
      </c>
      <c r="C206" s="32"/>
      <c r="D206" s="32"/>
      <c r="E206" s="32"/>
      <c r="F206" s="33"/>
      <c r="H206" s="34" t="e">
        <f>N206^2</f>
        <v>#NUM!</v>
      </c>
      <c r="I206" s="35" t="e">
        <f>1/H206</f>
        <v>#NUM!</v>
      </c>
      <c r="J206" s="36" t="e">
        <f>LN(M206)</f>
        <v>#NUM!</v>
      </c>
      <c r="K206" s="36" t="e">
        <f>I206*J206</f>
        <v>#NUM!</v>
      </c>
      <c r="L206" s="36" t="e">
        <f>LN(M206)</f>
        <v>#NUM!</v>
      </c>
      <c r="M206" s="37">
        <f>C206</f>
        <v>0</v>
      </c>
      <c r="N206" s="38" t="e">
        <f>(Q206-P206)/(2*O206)</f>
        <v>#NUM!</v>
      </c>
      <c r="O206" s="39">
        <f>$E$2</f>
        <v>1.9599639845400536</v>
      </c>
      <c r="P206" s="40" t="e">
        <f t="shared" ref="P206:Q214" si="209">LN(R206)</f>
        <v>#NUM!</v>
      </c>
      <c r="Q206" s="40" t="e">
        <f t="shared" si="209"/>
        <v>#NUM!</v>
      </c>
      <c r="R206" s="41">
        <f>D206</f>
        <v>0</v>
      </c>
      <c r="S206" s="41">
        <f>E206</f>
        <v>0</v>
      </c>
      <c r="T206" s="42"/>
      <c r="V206" s="43" t="e">
        <f>(J206-L215)^2</f>
        <v>#NUM!</v>
      </c>
      <c r="W206" s="44" t="e">
        <f>I206*V206</f>
        <v>#NUM!</v>
      </c>
      <c r="X206" s="2">
        <v>1</v>
      </c>
      <c r="Y206" s="30"/>
      <c r="Z206" s="30"/>
      <c r="AA206" s="35" t="e">
        <f>I206^2</f>
        <v>#NUM!</v>
      </c>
      <c r="AB206" s="45"/>
      <c r="AC206" s="46" t="e">
        <f>AC215</f>
        <v>#NUM!</v>
      </c>
      <c r="AD206" s="46" t="e">
        <f>AD215</f>
        <v>#NUM!</v>
      </c>
      <c r="AE206" s="44" t="e">
        <f>1/I206</f>
        <v>#NUM!</v>
      </c>
      <c r="AF206" s="47" t="e">
        <f>1/(AD206+AE206)</f>
        <v>#NUM!</v>
      </c>
      <c r="AG206" s="48" t="e">
        <f>AF206/AF215</f>
        <v>#NUM!</v>
      </c>
      <c r="AH206" s="49" t="e">
        <f>AF206*J206</f>
        <v>#NUM!</v>
      </c>
      <c r="AI206" s="49" t="e">
        <f>AH206/AF206</f>
        <v>#NUM!</v>
      </c>
      <c r="AJ206" s="50" t="e">
        <f>EXP(AI206)</f>
        <v>#NUM!</v>
      </c>
      <c r="AK206" s="51" t="e">
        <f>1/AF206</f>
        <v>#NUM!</v>
      </c>
      <c r="AL206" s="50" t="e">
        <f>SQRT(AK206)</f>
        <v>#NUM!</v>
      </c>
      <c r="AM206" s="39">
        <f>$E$2</f>
        <v>1.9599639845400536</v>
      </c>
      <c r="AN206" s="40" t="e">
        <f>AI206-(AM206*AL206)</f>
        <v>#NUM!</v>
      </c>
      <c r="AO206" s="40" t="e">
        <f>AI206+(1.96*AL206)</f>
        <v>#NUM!</v>
      </c>
      <c r="AP206" s="52" t="e">
        <f t="shared" ref="AP206:AQ214" si="210">EXP(AN206)</f>
        <v>#NUM!</v>
      </c>
      <c r="AQ206" s="52" t="e">
        <f t="shared" si="210"/>
        <v>#NUM!</v>
      </c>
      <c r="AR206" s="19"/>
      <c r="AT206" s="53"/>
      <c r="AU206" s="53">
        <v>1</v>
      </c>
      <c r="AV206" s="54"/>
      <c r="AW206" s="54"/>
      <c r="AY206" s="30"/>
      <c r="AZ206" s="30"/>
      <c r="BA206" s="2"/>
      <c r="BB206" s="2"/>
      <c r="BC206" s="2"/>
      <c r="BD206" s="2"/>
      <c r="BE206" s="2"/>
      <c r="BF206" s="2"/>
      <c r="BG206" s="2"/>
      <c r="BH206" s="2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1:71" x14ac:dyDescent="0.3">
      <c r="B207" s="31" t="s">
        <v>63</v>
      </c>
      <c r="C207" s="32"/>
      <c r="D207" s="32"/>
      <c r="E207" s="32"/>
      <c r="F207" s="33"/>
      <c r="H207" s="34" t="e">
        <f t="shared" ref="H207:H214" si="211">N207^2</f>
        <v>#NUM!</v>
      </c>
      <c r="I207" s="35" t="e">
        <f>1/H207</f>
        <v>#NUM!</v>
      </c>
      <c r="J207" s="36" t="e">
        <f t="shared" ref="J207:J214" si="212">LN(M207)</f>
        <v>#NUM!</v>
      </c>
      <c r="K207" s="36" t="e">
        <f>I207*J207</f>
        <v>#NUM!</v>
      </c>
      <c r="L207" s="36" t="e">
        <f t="shared" ref="L207:L214" si="213">LN(M207)</f>
        <v>#NUM!</v>
      </c>
      <c r="M207" s="37">
        <f t="shared" ref="M207:M214" si="214">C207</f>
        <v>0</v>
      </c>
      <c r="N207" s="38" t="e">
        <f t="shared" ref="N207:N214" si="215">(Q207-P207)/(2*O207)</f>
        <v>#NUM!</v>
      </c>
      <c r="O207" s="39">
        <f>$E$2</f>
        <v>1.9599639845400536</v>
      </c>
      <c r="P207" s="40" t="e">
        <f t="shared" si="209"/>
        <v>#NUM!</v>
      </c>
      <c r="Q207" s="40" t="e">
        <f t="shared" si="209"/>
        <v>#NUM!</v>
      </c>
      <c r="R207" s="41">
        <f t="shared" ref="R207:S214" si="216">D207</f>
        <v>0</v>
      </c>
      <c r="S207" s="41">
        <f t="shared" si="216"/>
        <v>0</v>
      </c>
      <c r="T207" s="42"/>
      <c r="V207" s="43" t="e">
        <f>(J207-L215)^2</f>
        <v>#NUM!</v>
      </c>
      <c r="W207" s="44" t="e">
        <f>I207*V207</f>
        <v>#NUM!</v>
      </c>
      <c r="X207" s="2">
        <v>1</v>
      </c>
      <c r="Y207" s="30"/>
      <c r="Z207" s="30"/>
      <c r="AA207" s="35" t="e">
        <f>I207^2</f>
        <v>#NUM!</v>
      </c>
      <c r="AB207" s="45"/>
      <c r="AC207" s="46" t="e">
        <f>AC215</f>
        <v>#NUM!</v>
      </c>
      <c r="AD207" s="46" t="e">
        <f>AD215</f>
        <v>#NUM!</v>
      </c>
      <c r="AE207" s="44" t="e">
        <f>1/I207</f>
        <v>#NUM!</v>
      </c>
      <c r="AF207" s="47" t="e">
        <f>1/(AD207+AE207)</f>
        <v>#NUM!</v>
      </c>
      <c r="AG207" s="48" t="e">
        <f>AF207/AF215</f>
        <v>#NUM!</v>
      </c>
      <c r="AH207" s="49" t="e">
        <f>AF207*J207</f>
        <v>#NUM!</v>
      </c>
      <c r="AI207" s="49" t="e">
        <f>AH207/AF207</f>
        <v>#NUM!</v>
      </c>
      <c r="AJ207" s="50" t="e">
        <f>EXP(AI207)</f>
        <v>#NUM!</v>
      </c>
      <c r="AK207" s="51" t="e">
        <f>1/AF207</f>
        <v>#NUM!</v>
      </c>
      <c r="AL207" s="50" t="e">
        <f>SQRT(AK207)</f>
        <v>#NUM!</v>
      </c>
      <c r="AM207" s="39">
        <f>$E$2</f>
        <v>1.9599639845400536</v>
      </c>
      <c r="AN207" s="40" t="e">
        <f>AI207-(AM207*AL207)</f>
        <v>#NUM!</v>
      </c>
      <c r="AO207" s="40" t="e">
        <f>AI207+(1.96*AL207)</f>
        <v>#NUM!</v>
      </c>
      <c r="AP207" s="52" t="e">
        <f t="shared" si="210"/>
        <v>#NUM!</v>
      </c>
      <c r="AQ207" s="52" t="e">
        <f t="shared" si="210"/>
        <v>#NUM!</v>
      </c>
      <c r="AR207" s="19"/>
      <c r="AT207" s="53"/>
      <c r="AU207" s="53">
        <v>1</v>
      </c>
      <c r="AV207" s="54"/>
      <c r="AW207" s="54"/>
      <c r="AY207" s="30"/>
      <c r="AZ207" s="30"/>
      <c r="BA207" s="2"/>
      <c r="BB207" s="2"/>
      <c r="BC207" s="2"/>
      <c r="BD207" s="2"/>
      <c r="BE207" s="2"/>
      <c r="BF207" s="2"/>
      <c r="BG207" s="2"/>
      <c r="BH207" s="2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1:71" x14ac:dyDescent="0.3">
      <c r="B208" s="31" t="s">
        <v>64</v>
      </c>
      <c r="C208" s="32"/>
      <c r="D208" s="32"/>
      <c r="E208" s="32"/>
      <c r="F208" s="33"/>
      <c r="H208" s="34" t="e">
        <f t="shared" si="211"/>
        <v>#NUM!</v>
      </c>
      <c r="I208" s="35" t="e">
        <f>1/H208</f>
        <v>#NUM!</v>
      </c>
      <c r="J208" s="36" t="e">
        <f t="shared" si="212"/>
        <v>#NUM!</v>
      </c>
      <c r="K208" s="36" t="e">
        <f>I208*J208</f>
        <v>#NUM!</v>
      </c>
      <c r="L208" s="36" t="e">
        <f t="shared" si="213"/>
        <v>#NUM!</v>
      </c>
      <c r="M208" s="37">
        <f t="shared" si="214"/>
        <v>0</v>
      </c>
      <c r="N208" s="38" t="e">
        <f t="shared" si="215"/>
        <v>#NUM!</v>
      </c>
      <c r="O208" s="39">
        <f>$E$2</f>
        <v>1.9599639845400536</v>
      </c>
      <c r="P208" s="40" t="e">
        <f t="shared" si="209"/>
        <v>#NUM!</v>
      </c>
      <c r="Q208" s="40" t="e">
        <f t="shared" si="209"/>
        <v>#NUM!</v>
      </c>
      <c r="R208" s="41">
        <f t="shared" si="216"/>
        <v>0</v>
      </c>
      <c r="S208" s="41">
        <f t="shared" si="216"/>
        <v>0</v>
      </c>
      <c r="T208" s="42"/>
      <c r="V208" s="43" t="e">
        <f>(J208-L215)^2</f>
        <v>#NUM!</v>
      </c>
      <c r="W208" s="44" t="e">
        <f>I208*V208</f>
        <v>#NUM!</v>
      </c>
      <c r="X208" s="2">
        <v>1</v>
      </c>
      <c r="Y208" s="30"/>
      <c r="Z208" s="30"/>
      <c r="AA208" s="35" t="e">
        <f>I208^2</f>
        <v>#NUM!</v>
      </c>
      <c r="AB208" s="45"/>
      <c r="AC208" s="46" t="e">
        <f>AC215</f>
        <v>#NUM!</v>
      </c>
      <c r="AD208" s="46" t="e">
        <f>AD215</f>
        <v>#NUM!</v>
      </c>
      <c r="AE208" s="44" t="e">
        <f>1/I208</f>
        <v>#NUM!</v>
      </c>
      <c r="AF208" s="47" t="e">
        <f>1/(AD208+AE208)</f>
        <v>#NUM!</v>
      </c>
      <c r="AG208" s="48" t="e">
        <f>AF208/AF215</f>
        <v>#NUM!</v>
      </c>
      <c r="AH208" s="49" t="e">
        <f>AF208*J208</f>
        <v>#NUM!</v>
      </c>
      <c r="AI208" s="49" t="e">
        <f>AH208/AF208</f>
        <v>#NUM!</v>
      </c>
      <c r="AJ208" s="50" t="e">
        <f>EXP(AI208)</f>
        <v>#NUM!</v>
      </c>
      <c r="AK208" s="51" t="e">
        <f>1/AF208</f>
        <v>#NUM!</v>
      </c>
      <c r="AL208" s="50" t="e">
        <f>SQRT(AK208)</f>
        <v>#NUM!</v>
      </c>
      <c r="AM208" s="39">
        <f>$E$2</f>
        <v>1.9599639845400536</v>
      </c>
      <c r="AN208" s="40" t="e">
        <f>AI208-(AM208*AL208)</f>
        <v>#NUM!</v>
      </c>
      <c r="AO208" s="40" t="e">
        <f>AI208+(1.96*AL208)</f>
        <v>#NUM!</v>
      </c>
      <c r="AP208" s="52" t="e">
        <f t="shared" si="210"/>
        <v>#NUM!</v>
      </c>
      <c r="AQ208" s="52" t="e">
        <f t="shared" si="210"/>
        <v>#NUM!</v>
      </c>
      <c r="AR208" s="19"/>
      <c r="AT208" s="53"/>
      <c r="AU208" s="53">
        <v>1</v>
      </c>
      <c r="AV208" s="54"/>
      <c r="AW208" s="54"/>
      <c r="AY208" s="30"/>
      <c r="AZ208" s="30"/>
      <c r="BA208" s="2"/>
      <c r="BB208" s="2"/>
      <c r="BC208" s="2"/>
      <c r="BD208" s="2"/>
      <c r="BE208" s="2"/>
      <c r="BF208" s="2"/>
      <c r="BG208" s="2"/>
      <c r="BH208" s="2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1:71" x14ac:dyDescent="0.3">
      <c r="A209" s="5"/>
      <c r="B209" s="31" t="s">
        <v>65</v>
      </c>
      <c r="C209" s="32"/>
      <c r="D209" s="32"/>
      <c r="E209" s="32"/>
      <c r="F209" s="33"/>
      <c r="H209" s="34" t="e">
        <f t="shared" si="211"/>
        <v>#NUM!</v>
      </c>
      <c r="I209" s="35" t="e">
        <f t="shared" ref="I209:I214" si="217">1/H209</f>
        <v>#NUM!</v>
      </c>
      <c r="J209" s="36" t="e">
        <f t="shared" si="212"/>
        <v>#NUM!</v>
      </c>
      <c r="K209" s="36" t="e">
        <f t="shared" ref="K209:K214" si="218">I209*J209</f>
        <v>#NUM!</v>
      </c>
      <c r="L209" s="36" t="e">
        <f t="shared" si="213"/>
        <v>#NUM!</v>
      </c>
      <c r="M209" s="37">
        <f t="shared" si="214"/>
        <v>0</v>
      </c>
      <c r="N209" s="38" t="e">
        <f t="shared" si="215"/>
        <v>#NUM!</v>
      </c>
      <c r="O209" s="39">
        <f t="shared" ref="O209:O215" si="219">$E$2</f>
        <v>1.9599639845400536</v>
      </c>
      <c r="P209" s="40" t="e">
        <f t="shared" si="209"/>
        <v>#NUM!</v>
      </c>
      <c r="Q209" s="40" t="e">
        <f t="shared" si="209"/>
        <v>#NUM!</v>
      </c>
      <c r="R209" s="41">
        <f t="shared" si="216"/>
        <v>0</v>
      </c>
      <c r="S209" s="41">
        <f t="shared" si="216"/>
        <v>0</v>
      </c>
      <c r="T209" s="42"/>
      <c r="V209" s="43" t="e">
        <f>(J209-L215)^2</f>
        <v>#NUM!</v>
      </c>
      <c r="W209" s="44" t="e">
        <f t="shared" ref="W209:W214" si="220">I209*V209</f>
        <v>#NUM!</v>
      </c>
      <c r="X209" s="2">
        <v>1</v>
      </c>
      <c r="Y209" s="30"/>
      <c r="Z209" s="30"/>
      <c r="AA209" s="35" t="e">
        <f t="shared" ref="AA209:AA214" si="221">I209^2</f>
        <v>#NUM!</v>
      </c>
      <c r="AB209" s="45"/>
      <c r="AC209" s="46" t="e">
        <f>AC215</f>
        <v>#NUM!</v>
      </c>
      <c r="AD209" s="46" t="e">
        <f>AD215</f>
        <v>#NUM!</v>
      </c>
      <c r="AE209" s="44" t="e">
        <f t="shared" ref="AE209:AE214" si="222">1/I209</f>
        <v>#NUM!</v>
      </c>
      <c r="AF209" s="47" t="e">
        <f t="shared" ref="AF209:AF214" si="223">1/(AD209+AE209)</f>
        <v>#NUM!</v>
      </c>
      <c r="AG209" s="48" t="e">
        <f>AF209/AF215</f>
        <v>#NUM!</v>
      </c>
      <c r="AH209" s="49" t="e">
        <f t="shared" ref="AH209:AH214" si="224">AF209*J209</f>
        <v>#NUM!</v>
      </c>
      <c r="AI209" s="49" t="e">
        <f t="shared" ref="AI209:AI214" si="225">AH209/AF209</f>
        <v>#NUM!</v>
      </c>
      <c r="AJ209" s="50" t="e">
        <f t="shared" ref="AJ209:AJ214" si="226">EXP(AI209)</f>
        <v>#NUM!</v>
      </c>
      <c r="AK209" s="51" t="e">
        <f t="shared" ref="AK209:AK214" si="227">1/AF209</f>
        <v>#NUM!</v>
      </c>
      <c r="AL209" s="50" t="e">
        <f t="shared" ref="AL209:AL214" si="228">SQRT(AK209)</f>
        <v>#NUM!</v>
      </c>
      <c r="AM209" s="39">
        <f t="shared" ref="AM209:AM215" si="229">$E$2</f>
        <v>1.9599639845400536</v>
      </c>
      <c r="AN209" s="40" t="e">
        <f t="shared" ref="AN209:AN214" si="230">AI209-(AM209*AL209)</f>
        <v>#NUM!</v>
      </c>
      <c r="AO209" s="40" t="e">
        <f t="shared" ref="AO209:AO215" si="231">AI209+(AM209*AL209)</f>
        <v>#NUM!</v>
      </c>
      <c r="AP209" s="52" t="e">
        <f t="shared" si="210"/>
        <v>#NUM!</v>
      </c>
      <c r="AQ209" s="52" t="e">
        <f t="shared" si="210"/>
        <v>#NUM!</v>
      </c>
      <c r="AR209" s="19"/>
      <c r="AT209" s="53"/>
      <c r="AU209" s="53">
        <v>1</v>
      </c>
      <c r="AV209" s="54"/>
      <c r="AW209" s="54"/>
      <c r="AY209" s="30"/>
      <c r="AZ209" s="30"/>
      <c r="BA209" s="2"/>
      <c r="BB209" s="2"/>
      <c r="BC209" s="2"/>
      <c r="BD209" s="2"/>
      <c r="BE209" s="2"/>
      <c r="BF209" s="2"/>
      <c r="BG209" s="2"/>
      <c r="BH209" s="2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1:71" x14ac:dyDescent="0.3">
      <c r="A210" s="5"/>
      <c r="B210" s="31" t="s">
        <v>66</v>
      </c>
      <c r="C210" s="32"/>
      <c r="D210" s="32"/>
      <c r="E210" s="32"/>
      <c r="F210" s="33"/>
      <c r="H210" s="34" t="e">
        <f t="shared" si="211"/>
        <v>#NUM!</v>
      </c>
      <c r="I210" s="35" t="e">
        <f t="shared" si="217"/>
        <v>#NUM!</v>
      </c>
      <c r="J210" s="36" t="e">
        <f t="shared" si="212"/>
        <v>#NUM!</v>
      </c>
      <c r="K210" s="36" t="e">
        <f t="shared" si="218"/>
        <v>#NUM!</v>
      </c>
      <c r="L210" s="36" t="e">
        <f t="shared" si="213"/>
        <v>#NUM!</v>
      </c>
      <c r="M210" s="37">
        <f t="shared" si="214"/>
        <v>0</v>
      </c>
      <c r="N210" s="38" t="e">
        <f t="shared" si="215"/>
        <v>#NUM!</v>
      </c>
      <c r="O210" s="39">
        <f t="shared" si="219"/>
        <v>1.9599639845400536</v>
      </c>
      <c r="P210" s="40" t="e">
        <f t="shared" si="209"/>
        <v>#NUM!</v>
      </c>
      <c r="Q210" s="40" t="e">
        <f t="shared" si="209"/>
        <v>#NUM!</v>
      </c>
      <c r="R210" s="41">
        <f t="shared" si="216"/>
        <v>0</v>
      </c>
      <c r="S210" s="41">
        <f t="shared" si="216"/>
        <v>0</v>
      </c>
      <c r="T210" s="42"/>
      <c r="V210" s="43" t="e">
        <f>(J210-L215)^2</f>
        <v>#NUM!</v>
      </c>
      <c r="W210" s="44" t="e">
        <f t="shared" si="220"/>
        <v>#NUM!</v>
      </c>
      <c r="X210" s="2">
        <v>1</v>
      </c>
      <c r="Y210" s="30"/>
      <c r="Z210" s="30"/>
      <c r="AA210" s="35" t="e">
        <f t="shared" si="221"/>
        <v>#NUM!</v>
      </c>
      <c r="AB210" s="45"/>
      <c r="AC210" s="46" t="e">
        <f>AC215</f>
        <v>#NUM!</v>
      </c>
      <c r="AD210" s="46" t="e">
        <f>AD215</f>
        <v>#NUM!</v>
      </c>
      <c r="AE210" s="44" t="e">
        <f t="shared" si="222"/>
        <v>#NUM!</v>
      </c>
      <c r="AF210" s="47" t="e">
        <f t="shared" si="223"/>
        <v>#NUM!</v>
      </c>
      <c r="AG210" s="48" t="e">
        <f>AF210/AF215</f>
        <v>#NUM!</v>
      </c>
      <c r="AH210" s="49" t="e">
        <f t="shared" si="224"/>
        <v>#NUM!</v>
      </c>
      <c r="AI210" s="49" t="e">
        <f t="shared" si="225"/>
        <v>#NUM!</v>
      </c>
      <c r="AJ210" s="50" t="e">
        <f t="shared" si="226"/>
        <v>#NUM!</v>
      </c>
      <c r="AK210" s="51" t="e">
        <f t="shared" si="227"/>
        <v>#NUM!</v>
      </c>
      <c r="AL210" s="50" t="e">
        <f t="shared" si="228"/>
        <v>#NUM!</v>
      </c>
      <c r="AM210" s="39">
        <f t="shared" si="229"/>
        <v>1.9599639845400536</v>
      </c>
      <c r="AN210" s="40" t="e">
        <f t="shared" si="230"/>
        <v>#NUM!</v>
      </c>
      <c r="AO210" s="40" t="e">
        <f t="shared" si="231"/>
        <v>#NUM!</v>
      </c>
      <c r="AP210" s="52" t="e">
        <f t="shared" si="210"/>
        <v>#NUM!</v>
      </c>
      <c r="AQ210" s="52" t="e">
        <f t="shared" si="210"/>
        <v>#NUM!</v>
      </c>
      <c r="AR210" s="19"/>
      <c r="AT210" s="53"/>
      <c r="AU210" s="53">
        <v>1</v>
      </c>
      <c r="AV210" s="54"/>
      <c r="AW210" s="54"/>
      <c r="AY210" s="30"/>
      <c r="AZ210" s="30"/>
      <c r="BA210" s="2"/>
      <c r="BB210" s="2"/>
      <c r="BC210" s="2"/>
      <c r="BD210" s="2"/>
      <c r="BE210" s="2"/>
      <c r="BF210" s="2"/>
      <c r="BG210" s="2"/>
      <c r="BH210" s="2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1:71" x14ac:dyDescent="0.3">
      <c r="A211" s="5"/>
      <c r="B211" s="31" t="s">
        <v>67</v>
      </c>
      <c r="C211" s="32"/>
      <c r="D211" s="32"/>
      <c r="E211" s="32"/>
      <c r="F211" s="33"/>
      <c r="H211" s="34" t="e">
        <f t="shared" si="211"/>
        <v>#NUM!</v>
      </c>
      <c r="I211" s="35" t="e">
        <f t="shared" si="217"/>
        <v>#NUM!</v>
      </c>
      <c r="J211" s="36" t="e">
        <f t="shared" si="212"/>
        <v>#NUM!</v>
      </c>
      <c r="K211" s="36" t="e">
        <f t="shared" si="218"/>
        <v>#NUM!</v>
      </c>
      <c r="L211" s="36" t="e">
        <f t="shared" si="213"/>
        <v>#NUM!</v>
      </c>
      <c r="M211" s="37">
        <f t="shared" si="214"/>
        <v>0</v>
      </c>
      <c r="N211" s="38" t="e">
        <f t="shared" si="215"/>
        <v>#NUM!</v>
      </c>
      <c r="O211" s="39">
        <f t="shared" si="219"/>
        <v>1.9599639845400536</v>
      </c>
      <c r="P211" s="40" t="e">
        <f t="shared" si="209"/>
        <v>#NUM!</v>
      </c>
      <c r="Q211" s="40" t="e">
        <f t="shared" si="209"/>
        <v>#NUM!</v>
      </c>
      <c r="R211" s="41">
        <f t="shared" si="216"/>
        <v>0</v>
      </c>
      <c r="S211" s="41">
        <f t="shared" si="216"/>
        <v>0</v>
      </c>
      <c r="T211" s="42"/>
      <c r="V211" s="43" t="e">
        <f>(J211-L215)^2</f>
        <v>#NUM!</v>
      </c>
      <c r="W211" s="44" t="e">
        <f t="shared" si="220"/>
        <v>#NUM!</v>
      </c>
      <c r="X211" s="2">
        <v>1</v>
      </c>
      <c r="Y211" s="30"/>
      <c r="Z211" s="30"/>
      <c r="AA211" s="35" t="e">
        <f t="shared" si="221"/>
        <v>#NUM!</v>
      </c>
      <c r="AB211" s="45"/>
      <c r="AC211" s="46" t="e">
        <f>AC215</f>
        <v>#NUM!</v>
      </c>
      <c r="AD211" s="46" t="e">
        <f>AD215</f>
        <v>#NUM!</v>
      </c>
      <c r="AE211" s="44" t="e">
        <f t="shared" si="222"/>
        <v>#NUM!</v>
      </c>
      <c r="AF211" s="47" t="e">
        <f t="shared" si="223"/>
        <v>#NUM!</v>
      </c>
      <c r="AG211" s="48" t="e">
        <f>AF211/AF215</f>
        <v>#NUM!</v>
      </c>
      <c r="AH211" s="49" t="e">
        <f t="shared" si="224"/>
        <v>#NUM!</v>
      </c>
      <c r="AI211" s="49" t="e">
        <f t="shared" si="225"/>
        <v>#NUM!</v>
      </c>
      <c r="AJ211" s="50" t="e">
        <f t="shared" si="226"/>
        <v>#NUM!</v>
      </c>
      <c r="AK211" s="51" t="e">
        <f t="shared" si="227"/>
        <v>#NUM!</v>
      </c>
      <c r="AL211" s="50" t="e">
        <f t="shared" si="228"/>
        <v>#NUM!</v>
      </c>
      <c r="AM211" s="39">
        <f t="shared" si="229"/>
        <v>1.9599639845400536</v>
      </c>
      <c r="AN211" s="40" t="e">
        <f t="shared" si="230"/>
        <v>#NUM!</v>
      </c>
      <c r="AO211" s="40" t="e">
        <f t="shared" si="231"/>
        <v>#NUM!</v>
      </c>
      <c r="AP211" s="52" t="e">
        <f t="shared" si="210"/>
        <v>#NUM!</v>
      </c>
      <c r="AQ211" s="52" t="e">
        <f t="shared" si="210"/>
        <v>#NUM!</v>
      </c>
      <c r="AR211" s="19"/>
      <c r="AT211" s="53"/>
      <c r="AU211" s="53">
        <v>1</v>
      </c>
      <c r="AV211" s="54"/>
      <c r="AW211" s="54"/>
      <c r="AY211" s="30"/>
      <c r="AZ211" s="30"/>
      <c r="BA211" s="2"/>
      <c r="BB211" s="2"/>
      <c r="BC211" s="2"/>
      <c r="BD211" s="2"/>
      <c r="BE211" s="2"/>
      <c r="BF211" s="2"/>
      <c r="BG211" s="2"/>
      <c r="BH211" s="2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1:71" x14ac:dyDescent="0.3">
      <c r="A212" s="5"/>
      <c r="B212" s="31" t="s">
        <v>68</v>
      </c>
      <c r="C212" s="32"/>
      <c r="D212" s="32"/>
      <c r="E212" s="32"/>
      <c r="F212" s="33"/>
      <c r="H212" s="34" t="e">
        <f t="shared" si="211"/>
        <v>#NUM!</v>
      </c>
      <c r="I212" s="35" t="e">
        <f t="shared" si="217"/>
        <v>#NUM!</v>
      </c>
      <c r="J212" s="36" t="e">
        <f t="shared" si="212"/>
        <v>#NUM!</v>
      </c>
      <c r="K212" s="36" t="e">
        <f t="shared" si="218"/>
        <v>#NUM!</v>
      </c>
      <c r="L212" s="36" t="e">
        <f t="shared" si="213"/>
        <v>#NUM!</v>
      </c>
      <c r="M212" s="37">
        <f t="shared" si="214"/>
        <v>0</v>
      </c>
      <c r="N212" s="38" t="e">
        <f t="shared" si="215"/>
        <v>#NUM!</v>
      </c>
      <c r="O212" s="39">
        <f t="shared" si="219"/>
        <v>1.9599639845400536</v>
      </c>
      <c r="P212" s="40" t="e">
        <f t="shared" si="209"/>
        <v>#NUM!</v>
      </c>
      <c r="Q212" s="40" t="e">
        <f t="shared" si="209"/>
        <v>#NUM!</v>
      </c>
      <c r="R212" s="41">
        <f t="shared" si="216"/>
        <v>0</v>
      </c>
      <c r="S212" s="41">
        <f t="shared" si="216"/>
        <v>0</v>
      </c>
      <c r="T212" s="42"/>
      <c r="V212" s="43" t="e">
        <f>(J212-L215)^2</f>
        <v>#NUM!</v>
      </c>
      <c r="W212" s="44" t="e">
        <f t="shared" si="220"/>
        <v>#NUM!</v>
      </c>
      <c r="X212" s="2">
        <v>1</v>
      </c>
      <c r="Y212" s="30"/>
      <c r="Z212" s="30"/>
      <c r="AA212" s="35" t="e">
        <f t="shared" si="221"/>
        <v>#NUM!</v>
      </c>
      <c r="AB212" s="45"/>
      <c r="AC212" s="46" t="e">
        <f>AC215</f>
        <v>#NUM!</v>
      </c>
      <c r="AD212" s="46" t="e">
        <f>AD215</f>
        <v>#NUM!</v>
      </c>
      <c r="AE212" s="44" t="e">
        <f t="shared" si="222"/>
        <v>#NUM!</v>
      </c>
      <c r="AF212" s="47" t="e">
        <f t="shared" si="223"/>
        <v>#NUM!</v>
      </c>
      <c r="AG212" s="48" t="e">
        <f>AF212/AF215</f>
        <v>#NUM!</v>
      </c>
      <c r="AH212" s="49" t="e">
        <f t="shared" si="224"/>
        <v>#NUM!</v>
      </c>
      <c r="AI212" s="49" t="e">
        <f t="shared" si="225"/>
        <v>#NUM!</v>
      </c>
      <c r="AJ212" s="50" t="e">
        <f t="shared" si="226"/>
        <v>#NUM!</v>
      </c>
      <c r="AK212" s="51" t="e">
        <f t="shared" si="227"/>
        <v>#NUM!</v>
      </c>
      <c r="AL212" s="50" t="e">
        <f t="shared" si="228"/>
        <v>#NUM!</v>
      </c>
      <c r="AM212" s="39">
        <f t="shared" si="229"/>
        <v>1.9599639845400536</v>
      </c>
      <c r="AN212" s="40" t="e">
        <f t="shared" si="230"/>
        <v>#NUM!</v>
      </c>
      <c r="AO212" s="40" t="e">
        <f t="shared" si="231"/>
        <v>#NUM!</v>
      </c>
      <c r="AP212" s="52" t="e">
        <f t="shared" si="210"/>
        <v>#NUM!</v>
      </c>
      <c r="AQ212" s="52" t="e">
        <f t="shared" si="210"/>
        <v>#NUM!</v>
      </c>
      <c r="AR212" s="19"/>
      <c r="AT212" s="53"/>
      <c r="AU212" s="53">
        <v>1</v>
      </c>
      <c r="AV212" s="54"/>
      <c r="AW212" s="54"/>
      <c r="AY212" s="30"/>
      <c r="AZ212" s="30"/>
      <c r="BA212" s="2"/>
      <c r="BB212" s="2"/>
      <c r="BC212" s="2"/>
      <c r="BD212" s="2"/>
      <c r="BE212" s="2"/>
      <c r="BF212" s="2"/>
      <c r="BG212" s="2"/>
      <c r="BH212" s="2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1:71" x14ac:dyDescent="0.3">
      <c r="A213" s="5"/>
      <c r="B213" s="31" t="s">
        <v>69</v>
      </c>
      <c r="C213" s="32"/>
      <c r="D213" s="32"/>
      <c r="E213" s="32"/>
      <c r="F213" s="33"/>
      <c r="H213" s="34" t="e">
        <f t="shared" si="211"/>
        <v>#NUM!</v>
      </c>
      <c r="I213" s="35" t="e">
        <f t="shared" si="217"/>
        <v>#NUM!</v>
      </c>
      <c r="J213" s="36" t="e">
        <f t="shared" si="212"/>
        <v>#NUM!</v>
      </c>
      <c r="K213" s="36" t="e">
        <f t="shared" si="218"/>
        <v>#NUM!</v>
      </c>
      <c r="L213" s="36" t="e">
        <f t="shared" si="213"/>
        <v>#NUM!</v>
      </c>
      <c r="M213" s="37">
        <f t="shared" si="214"/>
        <v>0</v>
      </c>
      <c r="N213" s="38" t="e">
        <f t="shared" si="215"/>
        <v>#NUM!</v>
      </c>
      <c r="O213" s="39">
        <f t="shared" si="219"/>
        <v>1.9599639845400536</v>
      </c>
      <c r="P213" s="40" t="e">
        <f t="shared" si="209"/>
        <v>#NUM!</v>
      </c>
      <c r="Q213" s="40" t="e">
        <f t="shared" si="209"/>
        <v>#NUM!</v>
      </c>
      <c r="R213" s="41">
        <f t="shared" si="216"/>
        <v>0</v>
      </c>
      <c r="S213" s="41">
        <f t="shared" si="216"/>
        <v>0</v>
      </c>
      <c r="T213" s="42"/>
      <c r="V213" s="43" t="e">
        <f>(J213-L215)^2</f>
        <v>#NUM!</v>
      </c>
      <c r="W213" s="44" t="e">
        <f t="shared" si="220"/>
        <v>#NUM!</v>
      </c>
      <c r="X213" s="2">
        <v>1</v>
      </c>
      <c r="Y213" s="30"/>
      <c r="Z213" s="30"/>
      <c r="AA213" s="35" t="e">
        <f t="shared" si="221"/>
        <v>#NUM!</v>
      </c>
      <c r="AB213" s="45"/>
      <c r="AC213" s="46" t="e">
        <f>AC215</f>
        <v>#NUM!</v>
      </c>
      <c r="AD213" s="46" t="e">
        <f>AD215</f>
        <v>#NUM!</v>
      </c>
      <c r="AE213" s="44" t="e">
        <f t="shared" si="222"/>
        <v>#NUM!</v>
      </c>
      <c r="AF213" s="47" t="e">
        <f t="shared" si="223"/>
        <v>#NUM!</v>
      </c>
      <c r="AG213" s="48" t="e">
        <f>AF213/AF215</f>
        <v>#NUM!</v>
      </c>
      <c r="AH213" s="49" t="e">
        <f t="shared" si="224"/>
        <v>#NUM!</v>
      </c>
      <c r="AI213" s="49" t="e">
        <f t="shared" si="225"/>
        <v>#NUM!</v>
      </c>
      <c r="AJ213" s="50" t="e">
        <f t="shared" si="226"/>
        <v>#NUM!</v>
      </c>
      <c r="AK213" s="51" t="e">
        <f t="shared" si="227"/>
        <v>#NUM!</v>
      </c>
      <c r="AL213" s="50" t="e">
        <f t="shared" si="228"/>
        <v>#NUM!</v>
      </c>
      <c r="AM213" s="39">
        <f t="shared" si="229"/>
        <v>1.9599639845400536</v>
      </c>
      <c r="AN213" s="40" t="e">
        <f t="shared" si="230"/>
        <v>#NUM!</v>
      </c>
      <c r="AO213" s="40" t="e">
        <f t="shared" si="231"/>
        <v>#NUM!</v>
      </c>
      <c r="AP213" s="52" t="e">
        <f t="shared" si="210"/>
        <v>#NUM!</v>
      </c>
      <c r="AQ213" s="52" t="e">
        <f t="shared" si="210"/>
        <v>#NUM!</v>
      </c>
      <c r="AR213" s="19"/>
      <c r="AT213" s="53"/>
      <c r="AU213" s="53">
        <v>1</v>
      </c>
      <c r="AV213" s="54"/>
      <c r="AW213" s="54"/>
      <c r="AY213" s="30"/>
      <c r="AZ213" s="30"/>
      <c r="BA213" s="2"/>
      <c r="BB213" s="2"/>
      <c r="BC213" s="2"/>
      <c r="BD213" s="2"/>
      <c r="BE213" s="2"/>
      <c r="BF213" s="2"/>
      <c r="BG213" s="2"/>
      <c r="BH213" s="2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1:71" x14ac:dyDescent="0.3">
      <c r="A214" s="5"/>
      <c r="B214" s="31" t="s">
        <v>70</v>
      </c>
      <c r="C214" s="32"/>
      <c r="D214" s="32"/>
      <c r="E214" s="32"/>
      <c r="F214" s="33"/>
      <c r="H214" s="34" t="e">
        <f t="shared" si="211"/>
        <v>#NUM!</v>
      </c>
      <c r="I214" s="35" t="e">
        <f t="shared" si="217"/>
        <v>#NUM!</v>
      </c>
      <c r="J214" s="36" t="e">
        <f t="shared" si="212"/>
        <v>#NUM!</v>
      </c>
      <c r="K214" s="36" t="e">
        <f t="shared" si="218"/>
        <v>#NUM!</v>
      </c>
      <c r="L214" s="36" t="e">
        <f t="shared" si="213"/>
        <v>#NUM!</v>
      </c>
      <c r="M214" s="37">
        <f t="shared" si="214"/>
        <v>0</v>
      </c>
      <c r="N214" s="38" t="e">
        <f t="shared" si="215"/>
        <v>#NUM!</v>
      </c>
      <c r="O214" s="39">
        <f t="shared" si="219"/>
        <v>1.9599639845400536</v>
      </c>
      <c r="P214" s="40" t="e">
        <f t="shared" si="209"/>
        <v>#NUM!</v>
      </c>
      <c r="Q214" s="40" t="e">
        <f t="shared" si="209"/>
        <v>#NUM!</v>
      </c>
      <c r="R214" s="41">
        <f t="shared" si="216"/>
        <v>0</v>
      </c>
      <c r="S214" s="41">
        <f t="shared" si="216"/>
        <v>0</v>
      </c>
      <c r="T214" s="42"/>
      <c r="V214" s="43" t="e">
        <f>(J214-L215)^2</f>
        <v>#NUM!</v>
      </c>
      <c r="W214" s="44" t="e">
        <f t="shared" si="220"/>
        <v>#NUM!</v>
      </c>
      <c r="X214" s="2">
        <v>1</v>
      </c>
      <c r="Y214" s="30"/>
      <c r="Z214" s="30"/>
      <c r="AA214" s="35" t="e">
        <f t="shared" si="221"/>
        <v>#NUM!</v>
      </c>
      <c r="AB214" s="45"/>
      <c r="AC214" s="46" t="e">
        <f>AC215</f>
        <v>#NUM!</v>
      </c>
      <c r="AD214" s="46" t="e">
        <f>AD215</f>
        <v>#NUM!</v>
      </c>
      <c r="AE214" s="44" t="e">
        <f t="shared" si="222"/>
        <v>#NUM!</v>
      </c>
      <c r="AF214" s="47" t="e">
        <f t="shared" si="223"/>
        <v>#NUM!</v>
      </c>
      <c r="AG214" s="48" t="e">
        <f>AF214/AF215</f>
        <v>#NUM!</v>
      </c>
      <c r="AH214" s="49" t="e">
        <f t="shared" si="224"/>
        <v>#NUM!</v>
      </c>
      <c r="AI214" s="49" t="e">
        <f t="shared" si="225"/>
        <v>#NUM!</v>
      </c>
      <c r="AJ214" s="50" t="e">
        <f t="shared" si="226"/>
        <v>#NUM!</v>
      </c>
      <c r="AK214" s="51" t="e">
        <f t="shared" si="227"/>
        <v>#NUM!</v>
      </c>
      <c r="AL214" s="50" t="e">
        <f t="shared" si="228"/>
        <v>#NUM!</v>
      </c>
      <c r="AM214" s="39">
        <f t="shared" si="229"/>
        <v>1.9599639845400536</v>
      </c>
      <c r="AN214" s="40" t="e">
        <f t="shared" si="230"/>
        <v>#NUM!</v>
      </c>
      <c r="AO214" s="40" t="e">
        <f t="shared" si="231"/>
        <v>#NUM!</v>
      </c>
      <c r="AP214" s="52" t="e">
        <f t="shared" si="210"/>
        <v>#NUM!</v>
      </c>
      <c r="AQ214" s="52" t="e">
        <f t="shared" si="210"/>
        <v>#NUM!</v>
      </c>
      <c r="AR214" s="19"/>
      <c r="AT214" s="53"/>
      <c r="AU214" s="53">
        <v>1</v>
      </c>
      <c r="AV214" s="54"/>
      <c r="AW214" s="54"/>
      <c r="AY214" s="30"/>
      <c r="AZ214" s="30"/>
      <c r="BA214" s="2"/>
      <c r="BB214" s="2"/>
      <c r="BC214" s="2"/>
      <c r="BD214" s="2"/>
      <c r="BE214" s="2"/>
      <c r="BF214" s="2"/>
      <c r="BG214" s="2"/>
      <c r="BH214" s="2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1:71" x14ac:dyDescent="0.3">
      <c r="A215" s="5"/>
      <c r="B215" s="55">
        <f>COUNT(C206:C214)</f>
        <v>0</v>
      </c>
      <c r="C215" s="56"/>
      <c r="D215" s="56"/>
      <c r="E215" s="56"/>
      <c r="F215" s="57"/>
      <c r="H215" s="58"/>
      <c r="I215" s="59" t="e">
        <f>SUM(I206:I214)</f>
        <v>#NUM!</v>
      </c>
      <c r="J215" s="60"/>
      <c r="K215" s="61" t="e">
        <f>SUM(K206:K214)</f>
        <v>#NUM!</v>
      </c>
      <c r="L215" s="62" t="e">
        <f>K215/I215</f>
        <v>#NUM!</v>
      </c>
      <c r="M215" s="63" t="e">
        <f>EXP(L215)</f>
        <v>#NUM!</v>
      </c>
      <c r="N215" s="64" t="e">
        <f>SQRT(1/I215)</f>
        <v>#NUM!</v>
      </c>
      <c r="O215" s="39">
        <f t="shared" si="219"/>
        <v>1.9599639845400536</v>
      </c>
      <c r="P215" s="65" t="e">
        <f>L215-(N215*O215)</f>
        <v>#NUM!</v>
      </c>
      <c r="Q215" s="65" t="e">
        <f>L215+(N215*O215)</f>
        <v>#NUM!</v>
      </c>
      <c r="R215" s="66" t="e">
        <f>EXP(P215)</f>
        <v>#NUM!</v>
      </c>
      <c r="S215" s="67" t="e">
        <f>EXP(Q215)</f>
        <v>#NUM!</v>
      </c>
      <c r="T215" s="68"/>
      <c r="U215" s="68"/>
      <c r="V215" s="69"/>
      <c r="W215" s="70" t="e">
        <f>SUM(W206:W214)</f>
        <v>#NUM!</v>
      </c>
      <c r="X215" s="71">
        <f>SUM(X206:X214)</f>
        <v>9</v>
      </c>
      <c r="Y215" s="72" t="e">
        <f>W215-(X215-1)</f>
        <v>#NUM!</v>
      </c>
      <c r="Z215" s="59" t="e">
        <f>I215</f>
        <v>#NUM!</v>
      </c>
      <c r="AA215" s="59" t="e">
        <f>SUM(AA206:AA214)</f>
        <v>#NUM!</v>
      </c>
      <c r="AB215" s="73" t="e">
        <f>AA215/Z215</f>
        <v>#NUM!</v>
      </c>
      <c r="AC215" s="74" t="e">
        <f>Y215/(Z215-AB215)</f>
        <v>#NUM!</v>
      </c>
      <c r="AD215" s="74" t="e">
        <f>IF(W215&lt;X215-1,"0",AC215)</f>
        <v>#NUM!</v>
      </c>
      <c r="AE215" s="69"/>
      <c r="AF215" s="59" t="e">
        <f>SUM(AF206:AF214)</f>
        <v>#NUM!</v>
      </c>
      <c r="AG215" s="75" t="e">
        <f>SUM(AG206:AG214)</f>
        <v>#NUM!</v>
      </c>
      <c r="AH215" s="72" t="e">
        <f>SUM(AH206:AH214)</f>
        <v>#NUM!</v>
      </c>
      <c r="AI215" s="72" t="e">
        <f>AH215/AF215</f>
        <v>#NUM!</v>
      </c>
      <c r="AJ215" s="67" t="e">
        <f>EXP(AI215)</f>
        <v>#NUM!</v>
      </c>
      <c r="AK215" s="76" t="e">
        <f>1/AF215</f>
        <v>#NUM!</v>
      </c>
      <c r="AL215" s="77" t="e">
        <f>SQRT(AK215)</f>
        <v>#NUM!</v>
      </c>
      <c r="AM215" s="39">
        <f t="shared" si="229"/>
        <v>1.9599639845400536</v>
      </c>
      <c r="AN215" s="65" t="e">
        <f>AI215-(AM215*AL215)</f>
        <v>#NUM!</v>
      </c>
      <c r="AO215" s="65" t="e">
        <f t="shared" si="231"/>
        <v>#NUM!</v>
      </c>
      <c r="AP215" s="78" t="e">
        <f>EXP(AN215)</f>
        <v>#NUM!</v>
      </c>
      <c r="AQ215" s="78" t="e">
        <f>EXP(AO215)</f>
        <v>#NUM!</v>
      </c>
      <c r="AR215" s="79"/>
      <c r="AS215" s="80"/>
      <c r="AT215" s="81" t="e">
        <f>W215</f>
        <v>#NUM!</v>
      </c>
      <c r="AU215" s="55">
        <f>SUM(AU206:AU214)</f>
        <v>9</v>
      </c>
      <c r="AV215" s="82" t="e">
        <f>(AT215-(AU215-1))/AT215</f>
        <v>#NUM!</v>
      </c>
      <c r="AW215" s="83" t="e">
        <f>IF(W215&lt;X215-1,"0%",AV215)</f>
        <v>#NUM!</v>
      </c>
      <c r="AX215" s="80"/>
      <c r="AY215" s="61" t="e">
        <f>AT215/(AU215-1)</f>
        <v>#NUM!</v>
      </c>
      <c r="AZ215" s="84" t="e">
        <f>LN(AY215)</f>
        <v>#NUM!</v>
      </c>
      <c r="BA215" s="61" t="e">
        <f>LN(AT215)</f>
        <v>#NUM!</v>
      </c>
      <c r="BB215" s="61">
        <f>LN(AU215-1)</f>
        <v>2.0794415416798357</v>
      </c>
      <c r="BC215" s="61" t="e">
        <f>SQRT(2*AT215)</f>
        <v>#NUM!</v>
      </c>
      <c r="BD215" s="61">
        <f>SQRT(2*AU215-3)</f>
        <v>3.872983346207417</v>
      </c>
      <c r="BE215" s="61">
        <f>2*(AU215-2)</f>
        <v>14</v>
      </c>
      <c r="BF215" s="61">
        <f>3*(AU215-2)^2</f>
        <v>147</v>
      </c>
      <c r="BG215" s="61">
        <f>1/BE215</f>
        <v>7.1428571428571425E-2</v>
      </c>
      <c r="BH215" s="85">
        <f>1/BF215</f>
        <v>6.8027210884353739E-3</v>
      </c>
      <c r="BI215" s="85">
        <f>SQRT(BG215*(1-BH215))</f>
        <v>0.26635063878165838</v>
      </c>
      <c r="BJ215" s="86" t="e">
        <f>0.5*(BA215-BB215)/(BC215-BD215)</f>
        <v>#NUM!</v>
      </c>
      <c r="BK215" s="86" t="e">
        <f>IF(W215&lt;=X215,BI215,BJ215)</f>
        <v>#NUM!</v>
      </c>
      <c r="BL215" s="72" t="e">
        <f>AZ215-(1.96*BK215)</f>
        <v>#NUM!</v>
      </c>
      <c r="BM215" s="72" t="e">
        <f>AZ215+(1.96*BK215)</f>
        <v>#NUM!</v>
      </c>
      <c r="BN215" s="72"/>
      <c r="BO215" s="84" t="e">
        <f>EXP(BL215)</f>
        <v>#NUM!</v>
      </c>
      <c r="BP215" s="84" t="e">
        <f>EXP(BM215)</f>
        <v>#NUM!</v>
      </c>
      <c r="BQ215" s="87" t="e">
        <f>AW215</f>
        <v>#NUM!</v>
      </c>
      <c r="BR215" s="87" t="e">
        <f>(BO215-1)/BO215</f>
        <v>#NUM!</v>
      </c>
      <c r="BS215" s="87" t="e">
        <f>(BP215-1)/BP215</f>
        <v>#NUM!</v>
      </c>
    </row>
    <row r="216" spans="1:71" x14ac:dyDescent="0.3">
      <c r="C216" s="88"/>
      <c r="D216" s="88"/>
      <c r="E216" s="88"/>
      <c r="F216" s="89"/>
      <c r="N216" s="90"/>
      <c r="O216" s="90"/>
      <c r="P216" s="90"/>
      <c r="Q216" s="90"/>
      <c r="R216" s="90"/>
      <c r="S216" s="90"/>
      <c r="T216" s="90"/>
      <c r="X216" s="91"/>
      <c r="Y216" s="92"/>
      <c r="Z216" s="92"/>
      <c r="AA216" s="92"/>
      <c r="AB216" s="93"/>
      <c r="AC216" s="93"/>
      <c r="AD216" s="93"/>
      <c r="AE216" s="93"/>
      <c r="AP216" s="94"/>
      <c r="AQ216" s="94"/>
      <c r="AR216" s="94"/>
      <c r="BC216" s="95"/>
      <c r="BJ216" s="92" t="s">
        <v>80</v>
      </c>
      <c r="BP216" s="96" t="s">
        <v>81</v>
      </c>
      <c r="BQ216" s="97" t="e">
        <f>BQ215</f>
        <v>#NUM!</v>
      </c>
      <c r="BR216" s="97" t="e">
        <f>IF(BR215&lt;0,"0%",BR215)</f>
        <v>#NUM!</v>
      </c>
      <c r="BS216" s="98" t="e">
        <f>IF(BS215&lt;0,"0%",BS215)</f>
        <v>#NUM!</v>
      </c>
    </row>
    <row r="217" spans="1:71" ht="26" x14ac:dyDescent="0.3">
      <c r="A217" s="5"/>
      <c r="B217" s="5"/>
      <c r="C217" s="99"/>
      <c r="D217" s="99"/>
      <c r="E217" s="99"/>
      <c r="F217" s="100"/>
      <c r="G217" s="5"/>
      <c r="H217" s="5"/>
      <c r="N217" s="101"/>
      <c r="O217" s="101"/>
      <c r="P217" s="101"/>
      <c r="Q217" s="101"/>
      <c r="R217" s="101"/>
      <c r="S217" s="101"/>
      <c r="T217" s="101"/>
      <c r="AB217" s="1"/>
      <c r="AE217" s="95"/>
      <c r="AF217" s="102"/>
      <c r="AG217" s="102"/>
      <c r="AH217" s="102"/>
      <c r="AI217" s="102"/>
      <c r="AJ217" s="102"/>
      <c r="AK217" s="103" t="s">
        <v>82</v>
      </c>
      <c r="AL217" s="104">
        <f>TINV((1-$E$1),(X215-2))</f>
        <v>2.3646242515927849</v>
      </c>
      <c r="AN217" s="105" t="s">
        <v>83</v>
      </c>
      <c r="AO217" s="106">
        <f>$E$1</f>
        <v>0.95</v>
      </c>
      <c r="AP217" s="107" t="e">
        <f>EXP(AI215-AL217*SQRT((1/Z215)+AD215))</f>
        <v>#NUM!</v>
      </c>
      <c r="AQ217" s="107" t="e">
        <f>EXP(AI215+AL217*SQRT((1/Z215)+AD215))</f>
        <v>#NUM!</v>
      </c>
      <c r="AR217" s="19"/>
      <c r="BB217" s="108"/>
      <c r="BC217" s="95"/>
      <c r="BD217" s="95"/>
      <c r="BF217" s="42"/>
      <c r="BH217" s="95"/>
      <c r="BI217" s="109"/>
      <c r="BM217" s="95"/>
    </row>
    <row r="218" spans="1:71" ht="14.5" x14ac:dyDescent="0.3">
      <c r="A218" s="5"/>
      <c r="B218" s="5"/>
      <c r="C218" s="99"/>
      <c r="D218" s="99"/>
      <c r="E218" s="99"/>
      <c r="F218" s="100"/>
      <c r="G218" s="5"/>
      <c r="H218" s="5"/>
      <c r="N218" s="101"/>
      <c r="O218" s="101"/>
      <c r="P218" s="101"/>
      <c r="Q218" s="101"/>
      <c r="R218" s="101"/>
      <c r="S218" s="101"/>
      <c r="T218" s="101"/>
      <c r="AB218" s="1"/>
      <c r="AE218" s="95"/>
      <c r="AF218" s="102"/>
      <c r="AG218" s="102"/>
      <c r="AH218" s="110"/>
      <c r="AI218" s="111"/>
      <c r="AJ218" s="112"/>
      <c r="AK218" s="113"/>
      <c r="AL218" s="14"/>
      <c r="AO218" s="114"/>
      <c r="AP218" s="19"/>
      <c r="AQ218" s="19"/>
      <c r="AR218" s="19"/>
      <c r="BB218" s="108"/>
      <c r="BC218" s="95"/>
      <c r="BD218" s="95"/>
      <c r="BF218" s="42"/>
      <c r="BH218" s="95"/>
      <c r="BI218" s="115"/>
      <c r="BM218" s="95"/>
    </row>
    <row r="219" spans="1:71" x14ac:dyDescent="0.3">
      <c r="C219" s="89"/>
      <c r="D219" s="89"/>
      <c r="E219" s="89"/>
      <c r="F219" s="89"/>
    </row>
    <row r="220" spans="1:71" x14ac:dyDescent="0.3">
      <c r="G220" s="123" t="s">
        <v>3</v>
      </c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5"/>
      <c r="T220" s="11"/>
      <c r="U220" s="123" t="s">
        <v>4</v>
      </c>
      <c r="V220" s="124"/>
      <c r="W220" s="124"/>
      <c r="X220" s="124"/>
      <c r="Y220" s="124"/>
      <c r="Z220" s="124"/>
      <c r="AA220" s="124"/>
      <c r="AB220" s="124"/>
      <c r="AC220" s="124"/>
      <c r="AD220" s="124"/>
      <c r="AE220" s="124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124"/>
      <c r="AP220" s="124"/>
      <c r="AQ220" s="125"/>
      <c r="AR220" s="11"/>
      <c r="AS220" s="123" t="s">
        <v>5</v>
      </c>
      <c r="AT220" s="124"/>
      <c r="AU220" s="124"/>
      <c r="AV220" s="124"/>
      <c r="AW220" s="124"/>
      <c r="AX220" s="124"/>
      <c r="AY220" s="124"/>
      <c r="AZ220" s="124"/>
      <c r="BA220" s="124"/>
      <c r="BB220" s="124"/>
      <c r="BC220" s="124"/>
      <c r="BD220" s="124"/>
      <c r="BE220" s="124"/>
      <c r="BF220" s="124"/>
      <c r="BG220" s="124"/>
      <c r="BH220" s="124"/>
      <c r="BI220" s="124"/>
      <c r="BJ220" s="124"/>
      <c r="BK220" s="124"/>
      <c r="BL220" s="124"/>
      <c r="BM220" s="124"/>
      <c r="BN220" s="124"/>
      <c r="BO220" s="124"/>
      <c r="BP220" s="124"/>
      <c r="BQ220" s="124"/>
      <c r="BR220" s="124"/>
      <c r="BS220" s="125"/>
    </row>
    <row r="221" spans="1:71" x14ac:dyDescent="0.3">
      <c r="A221" s="12"/>
      <c r="B221" s="13" t="s">
        <v>6</v>
      </c>
      <c r="C221" s="120" t="s">
        <v>7</v>
      </c>
      <c r="D221" s="121"/>
      <c r="E221" s="122"/>
      <c r="F221" s="14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</row>
    <row r="222" spans="1:71" ht="60" x14ac:dyDescent="0.3">
      <c r="B222" s="16"/>
      <c r="C222" s="17" t="s">
        <v>8</v>
      </c>
      <c r="D222" s="18" t="s">
        <v>9</v>
      </c>
      <c r="E222" s="18" t="s">
        <v>10</v>
      </c>
      <c r="F222" s="19"/>
      <c r="H222" s="17" t="s">
        <v>11</v>
      </c>
      <c r="I222" s="17" t="s">
        <v>12</v>
      </c>
      <c r="J222" s="20" t="s">
        <v>13</v>
      </c>
      <c r="K222" s="20" t="s">
        <v>14</v>
      </c>
      <c r="L222" s="20" t="s">
        <v>15</v>
      </c>
      <c r="M222" s="21" t="s">
        <v>16</v>
      </c>
      <c r="N222" s="22" t="s">
        <v>17</v>
      </c>
      <c r="O222" s="22" t="s">
        <v>1</v>
      </c>
      <c r="P222" s="21" t="s">
        <v>18</v>
      </c>
      <c r="Q222" s="21" t="s">
        <v>19</v>
      </c>
      <c r="R222" s="21" t="s">
        <v>9</v>
      </c>
      <c r="S222" s="21" t="s">
        <v>10</v>
      </c>
      <c r="T222" s="23"/>
      <c r="U222" s="24"/>
      <c r="V222" s="25" t="s">
        <v>20</v>
      </c>
      <c r="W222" s="20" t="s">
        <v>21</v>
      </c>
      <c r="X222" s="3" t="s">
        <v>22</v>
      </c>
      <c r="Y222" s="3" t="s">
        <v>23</v>
      </c>
      <c r="Z222" s="3" t="s">
        <v>24</v>
      </c>
      <c r="AA222" s="20" t="s">
        <v>25</v>
      </c>
      <c r="AB222" s="20" t="s">
        <v>26</v>
      </c>
      <c r="AC222" s="26" t="s">
        <v>27</v>
      </c>
      <c r="AD222" s="26" t="s">
        <v>28</v>
      </c>
      <c r="AE222" s="3" t="s">
        <v>29</v>
      </c>
      <c r="AF222" s="20" t="s">
        <v>30</v>
      </c>
      <c r="AG222" s="20" t="s">
        <v>31</v>
      </c>
      <c r="AH222" s="20" t="s">
        <v>32</v>
      </c>
      <c r="AI222" s="3" t="s">
        <v>33</v>
      </c>
      <c r="AJ222" s="22" t="s">
        <v>34</v>
      </c>
      <c r="AK222" s="20" t="s">
        <v>35</v>
      </c>
      <c r="AL222" s="20" t="s">
        <v>36</v>
      </c>
      <c r="AM222" s="3" t="s">
        <v>1</v>
      </c>
      <c r="AN222" s="20" t="s">
        <v>37</v>
      </c>
      <c r="AO222" s="20" t="s">
        <v>38</v>
      </c>
      <c r="AP222" s="21" t="s">
        <v>9</v>
      </c>
      <c r="AQ222" s="21" t="s">
        <v>10</v>
      </c>
      <c r="AR222" s="23"/>
      <c r="AT222" s="27" t="s">
        <v>39</v>
      </c>
      <c r="AU222" s="27" t="s">
        <v>22</v>
      </c>
      <c r="AV222" s="28" t="s">
        <v>40</v>
      </c>
      <c r="AW222" s="26" t="s">
        <v>41</v>
      </c>
      <c r="AY222" s="3" t="s">
        <v>42</v>
      </c>
      <c r="AZ222" s="3" t="s">
        <v>43</v>
      </c>
      <c r="BA222" s="3" t="s">
        <v>44</v>
      </c>
      <c r="BB222" s="3" t="s">
        <v>45</v>
      </c>
      <c r="BC222" s="3" t="s">
        <v>46</v>
      </c>
      <c r="BD222" s="3" t="s">
        <v>47</v>
      </c>
      <c r="BE222" s="3" t="s">
        <v>48</v>
      </c>
      <c r="BF222" s="3" t="s">
        <v>49</v>
      </c>
      <c r="BG222" s="3" t="s">
        <v>50</v>
      </c>
      <c r="BH222" s="3" t="s">
        <v>51</v>
      </c>
      <c r="BI222" s="29" t="s">
        <v>52</v>
      </c>
      <c r="BJ222" s="29" t="s">
        <v>53</v>
      </c>
      <c r="BK222" s="29" t="s">
        <v>54</v>
      </c>
      <c r="BL222" s="29" t="s">
        <v>55</v>
      </c>
      <c r="BM222" s="29" t="s">
        <v>56</v>
      </c>
      <c r="BN222" s="30"/>
      <c r="BO222" s="20" t="s">
        <v>57</v>
      </c>
      <c r="BP222" s="20" t="s">
        <v>58</v>
      </c>
      <c r="BQ222" s="21" t="s">
        <v>59</v>
      </c>
      <c r="BR222" s="21" t="s">
        <v>60</v>
      </c>
      <c r="BS222" s="21" t="s">
        <v>61</v>
      </c>
    </row>
    <row r="223" spans="1:71" x14ac:dyDescent="0.3">
      <c r="B223" s="31" t="s">
        <v>62</v>
      </c>
      <c r="C223" s="32"/>
      <c r="D223" s="32"/>
      <c r="E223" s="32"/>
      <c r="F223" s="33"/>
      <c r="H223" s="34" t="e">
        <f>N223^2</f>
        <v>#NUM!</v>
      </c>
      <c r="I223" s="35" t="e">
        <f t="shared" ref="I223:I230" si="232">1/H223</f>
        <v>#NUM!</v>
      </c>
      <c r="J223" s="36" t="e">
        <f>LN(M223)</f>
        <v>#NUM!</v>
      </c>
      <c r="K223" s="36" t="e">
        <f t="shared" ref="K223:K230" si="233">I223*J223</f>
        <v>#NUM!</v>
      </c>
      <c r="L223" s="36" t="e">
        <f>LN(M223)</f>
        <v>#NUM!</v>
      </c>
      <c r="M223" s="37">
        <f>C223</f>
        <v>0</v>
      </c>
      <c r="N223" s="38" t="e">
        <f>(Q223-P223)/(2*O223)</f>
        <v>#NUM!</v>
      </c>
      <c r="O223" s="39">
        <f>$E$2</f>
        <v>1.9599639845400536</v>
      </c>
      <c r="P223" s="40" t="e">
        <f t="shared" ref="P223:Q230" si="234">LN(R223)</f>
        <v>#NUM!</v>
      </c>
      <c r="Q223" s="40" t="e">
        <f t="shared" si="234"/>
        <v>#NUM!</v>
      </c>
      <c r="R223" s="41">
        <f>D223</f>
        <v>0</v>
      </c>
      <c r="S223" s="41">
        <f>E223</f>
        <v>0</v>
      </c>
      <c r="T223" s="42"/>
      <c r="V223" s="43" t="e">
        <f>(J223-L231)^2</f>
        <v>#NUM!</v>
      </c>
      <c r="W223" s="44" t="e">
        <f t="shared" ref="W223:W230" si="235">I223*V223</f>
        <v>#NUM!</v>
      </c>
      <c r="X223" s="2">
        <v>1</v>
      </c>
      <c r="Y223" s="30"/>
      <c r="Z223" s="30"/>
      <c r="AA223" s="35" t="e">
        <f t="shared" ref="AA223:AA230" si="236">I223^2</f>
        <v>#NUM!</v>
      </c>
      <c r="AB223" s="45"/>
      <c r="AC223" s="46" t="e">
        <f>AC231</f>
        <v>#NUM!</v>
      </c>
      <c r="AD223" s="46" t="e">
        <f>AD231</f>
        <v>#NUM!</v>
      </c>
      <c r="AE223" s="44" t="e">
        <f t="shared" ref="AE223:AE230" si="237">1/I223</f>
        <v>#NUM!</v>
      </c>
      <c r="AF223" s="47" t="e">
        <f t="shared" ref="AF223:AF230" si="238">1/(AD223+AE223)</f>
        <v>#NUM!</v>
      </c>
      <c r="AG223" s="48" t="e">
        <f>AF223/AF231</f>
        <v>#NUM!</v>
      </c>
      <c r="AH223" s="49" t="e">
        <f t="shared" ref="AH223:AH230" si="239">AF223*J223</f>
        <v>#NUM!</v>
      </c>
      <c r="AI223" s="49" t="e">
        <f t="shared" ref="AI223:AI231" si="240">AH223/AF223</f>
        <v>#NUM!</v>
      </c>
      <c r="AJ223" s="50" t="e">
        <f t="shared" ref="AJ223:AJ231" si="241">EXP(AI223)</f>
        <v>#NUM!</v>
      </c>
      <c r="AK223" s="51" t="e">
        <f t="shared" ref="AK223:AK231" si="242">1/AF223</f>
        <v>#NUM!</v>
      </c>
      <c r="AL223" s="50" t="e">
        <f t="shared" ref="AL223:AL231" si="243">SQRT(AK223)</f>
        <v>#NUM!</v>
      </c>
      <c r="AM223" s="39">
        <f>$E$2</f>
        <v>1.9599639845400536</v>
      </c>
      <c r="AN223" s="40" t="e">
        <f t="shared" ref="AN223:AN231" si="244">AI223-(AM223*AL223)</f>
        <v>#NUM!</v>
      </c>
      <c r="AO223" s="40" t="e">
        <f>AI223+(1.96*AL223)</f>
        <v>#NUM!</v>
      </c>
      <c r="AP223" s="52" t="e">
        <f t="shared" ref="AP223:AQ230" si="245">EXP(AN223)</f>
        <v>#NUM!</v>
      </c>
      <c r="AQ223" s="52" t="e">
        <f t="shared" si="245"/>
        <v>#NUM!</v>
      </c>
      <c r="AR223" s="19"/>
      <c r="AT223" s="53"/>
      <c r="AU223" s="53">
        <v>1</v>
      </c>
      <c r="AV223" s="54"/>
      <c r="AW223" s="54"/>
      <c r="AY223" s="30"/>
      <c r="AZ223" s="30"/>
      <c r="BA223" s="2"/>
      <c r="BB223" s="2"/>
      <c r="BC223" s="2"/>
      <c r="BD223" s="2"/>
      <c r="BE223" s="2"/>
      <c r="BF223" s="2"/>
      <c r="BG223" s="2"/>
      <c r="BH223" s="2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1:71" x14ac:dyDescent="0.3">
      <c r="B224" s="31" t="s">
        <v>63</v>
      </c>
      <c r="C224" s="32"/>
      <c r="D224" s="32"/>
      <c r="E224" s="32"/>
      <c r="F224" s="33"/>
      <c r="H224" s="34" t="e">
        <f t="shared" ref="H224:H230" si="246">N224^2</f>
        <v>#NUM!</v>
      </c>
      <c r="I224" s="35" t="e">
        <f t="shared" si="232"/>
        <v>#NUM!</v>
      </c>
      <c r="J224" s="36" t="e">
        <f t="shared" ref="J224:J230" si="247">LN(M224)</f>
        <v>#NUM!</v>
      </c>
      <c r="K224" s="36" t="e">
        <f t="shared" si="233"/>
        <v>#NUM!</v>
      </c>
      <c r="L224" s="36" t="e">
        <f t="shared" ref="L224:L230" si="248">LN(M224)</f>
        <v>#NUM!</v>
      </c>
      <c r="M224" s="37">
        <f t="shared" ref="M224:M230" si="249">C224</f>
        <v>0</v>
      </c>
      <c r="N224" s="38" t="e">
        <f t="shared" ref="N224:N230" si="250">(Q224-P224)/(2*O224)</f>
        <v>#NUM!</v>
      </c>
      <c r="O224" s="39">
        <f>$E$2</f>
        <v>1.9599639845400536</v>
      </c>
      <c r="P224" s="40" t="e">
        <f t="shared" si="234"/>
        <v>#NUM!</v>
      </c>
      <c r="Q224" s="40" t="e">
        <f t="shared" si="234"/>
        <v>#NUM!</v>
      </c>
      <c r="R224" s="41">
        <f t="shared" ref="R224:S230" si="251">D224</f>
        <v>0</v>
      </c>
      <c r="S224" s="41">
        <f t="shared" si="251"/>
        <v>0</v>
      </c>
      <c r="T224" s="42"/>
      <c r="V224" s="43" t="e">
        <f>(J224-L231)^2</f>
        <v>#NUM!</v>
      </c>
      <c r="W224" s="44" t="e">
        <f t="shared" si="235"/>
        <v>#NUM!</v>
      </c>
      <c r="X224" s="2">
        <v>1</v>
      </c>
      <c r="Y224" s="30"/>
      <c r="Z224" s="30"/>
      <c r="AA224" s="35" t="e">
        <f t="shared" si="236"/>
        <v>#NUM!</v>
      </c>
      <c r="AB224" s="45"/>
      <c r="AC224" s="46" t="e">
        <f>AC231</f>
        <v>#NUM!</v>
      </c>
      <c r="AD224" s="46" t="e">
        <f>AD231</f>
        <v>#NUM!</v>
      </c>
      <c r="AE224" s="44" t="e">
        <f t="shared" si="237"/>
        <v>#NUM!</v>
      </c>
      <c r="AF224" s="47" t="e">
        <f t="shared" si="238"/>
        <v>#NUM!</v>
      </c>
      <c r="AG224" s="48" t="e">
        <f>AF224/AF231</f>
        <v>#NUM!</v>
      </c>
      <c r="AH224" s="49" t="e">
        <f t="shared" si="239"/>
        <v>#NUM!</v>
      </c>
      <c r="AI224" s="49" t="e">
        <f t="shared" si="240"/>
        <v>#NUM!</v>
      </c>
      <c r="AJ224" s="50" t="e">
        <f t="shared" si="241"/>
        <v>#NUM!</v>
      </c>
      <c r="AK224" s="51" t="e">
        <f t="shared" si="242"/>
        <v>#NUM!</v>
      </c>
      <c r="AL224" s="50" t="e">
        <f t="shared" si="243"/>
        <v>#NUM!</v>
      </c>
      <c r="AM224" s="39">
        <f>$E$2</f>
        <v>1.9599639845400536</v>
      </c>
      <c r="AN224" s="40" t="e">
        <f t="shared" si="244"/>
        <v>#NUM!</v>
      </c>
      <c r="AO224" s="40" t="e">
        <f>AI224+(1.96*AL224)</f>
        <v>#NUM!</v>
      </c>
      <c r="AP224" s="52" t="e">
        <f t="shared" si="245"/>
        <v>#NUM!</v>
      </c>
      <c r="AQ224" s="52" t="e">
        <f t="shared" si="245"/>
        <v>#NUM!</v>
      </c>
      <c r="AR224" s="19"/>
      <c r="AT224" s="53"/>
      <c r="AU224" s="53">
        <v>1</v>
      </c>
      <c r="AV224" s="54"/>
      <c r="AW224" s="54"/>
      <c r="AY224" s="30"/>
      <c r="AZ224" s="30"/>
      <c r="BA224" s="2"/>
      <c r="BB224" s="2"/>
      <c r="BC224" s="2"/>
      <c r="BD224" s="2"/>
      <c r="BE224" s="2"/>
      <c r="BF224" s="2"/>
      <c r="BG224" s="2"/>
      <c r="BH224" s="2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1:73" x14ac:dyDescent="0.3">
      <c r="B225" s="31" t="s">
        <v>64</v>
      </c>
      <c r="C225" s="32"/>
      <c r="D225" s="32"/>
      <c r="E225" s="32"/>
      <c r="F225" s="33"/>
      <c r="H225" s="34" t="e">
        <f t="shared" si="246"/>
        <v>#NUM!</v>
      </c>
      <c r="I225" s="35" t="e">
        <f t="shared" si="232"/>
        <v>#NUM!</v>
      </c>
      <c r="J225" s="36" t="e">
        <f t="shared" si="247"/>
        <v>#NUM!</v>
      </c>
      <c r="K225" s="36" t="e">
        <f t="shared" si="233"/>
        <v>#NUM!</v>
      </c>
      <c r="L225" s="36" t="e">
        <f t="shared" si="248"/>
        <v>#NUM!</v>
      </c>
      <c r="M225" s="37">
        <f t="shared" si="249"/>
        <v>0</v>
      </c>
      <c r="N225" s="38" t="e">
        <f t="shared" si="250"/>
        <v>#NUM!</v>
      </c>
      <c r="O225" s="39">
        <f>$E$2</f>
        <v>1.9599639845400536</v>
      </c>
      <c r="P225" s="40" t="e">
        <f t="shared" si="234"/>
        <v>#NUM!</v>
      </c>
      <c r="Q225" s="40" t="e">
        <f t="shared" si="234"/>
        <v>#NUM!</v>
      </c>
      <c r="R225" s="41">
        <f t="shared" si="251"/>
        <v>0</v>
      </c>
      <c r="S225" s="41">
        <f t="shared" si="251"/>
        <v>0</v>
      </c>
      <c r="T225" s="42"/>
      <c r="V225" s="43" t="e">
        <f>(J225-L231)^2</f>
        <v>#NUM!</v>
      </c>
      <c r="W225" s="44" t="e">
        <f t="shared" si="235"/>
        <v>#NUM!</v>
      </c>
      <c r="X225" s="2">
        <v>1</v>
      </c>
      <c r="Y225" s="30"/>
      <c r="Z225" s="30"/>
      <c r="AA225" s="35" t="e">
        <f t="shared" si="236"/>
        <v>#NUM!</v>
      </c>
      <c r="AB225" s="45"/>
      <c r="AC225" s="46" t="e">
        <f>AC231</f>
        <v>#NUM!</v>
      </c>
      <c r="AD225" s="46" t="e">
        <f>AD231</f>
        <v>#NUM!</v>
      </c>
      <c r="AE225" s="44" t="e">
        <f t="shared" si="237"/>
        <v>#NUM!</v>
      </c>
      <c r="AF225" s="47" t="e">
        <f t="shared" si="238"/>
        <v>#NUM!</v>
      </c>
      <c r="AG225" s="48" t="e">
        <f>AF225/AF231</f>
        <v>#NUM!</v>
      </c>
      <c r="AH225" s="49" t="e">
        <f t="shared" si="239"/>
        <v>#NUM!</v>
      </c>
      <c r="AI225" s="49" t="e">
        <f t="shared" si="240"/>
        <v>#NUM!</v>
      </c>
      <c r="AJ225" s="50" t="e">
        <f t="shared" si="241"/>
        <v>#NUM!</v>
      </c>
      <c r="AK225" s="51" t="e">
        <f t="shared" si="242"/>
        <v>#NUM!</v>
      </c>
      <c r="AL225" s="50" t="e">
        <f t="shared" si="243"/>
        <v>#NUM!</v>
      </c>
      <c r="AM225" s="39">
        <f>$E$2</f>
        <v>1.9599639845400536</v>
      </c>
      <c r="AN225" s="40" t="e">
        <f t="shared" si="244"/>
        <v>#NUM!</v>
      </c>
      <c r="AO225" s="40" t="e">
        <f>AI225+(1.96*AL225)</f>
        <v>#NUM!</v>
      </c>
      <c r="AP225" s="52" t="e">
        <f t="shared" si="245"/>
        <v>#NUM!</v>
      </c>
      <c r="AQ225" s="52" t="e">
        <f t="shared" si="245"/>
        <v>#NUM!</v>
      </c>
      <c r="AR225" s="19"/>
      <c r="AT225" s="53"/>
      <c r="AU225" s="53">
        <v>1</v>
      </c>
      <c r="AV225" s="54"/>
      <c r="AW225" s="54"/>
      <c r="AY225" s="30"/>
      <c r="AZ225" s="30"/>
      <c r="BA225" s="2"/>
      <c r="BB225" s="2"/>
      <c r="BC225" s="2"/>
      <c r="BD225" s="2"/>
      <c r="BE225" s="2"/>
      <c r="BF225" s="2"/>
      <c r="BG225" s="2"/>
      <c r="BH225" s="2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1:73" x14ac:dyDescent="0.3">
      <c r="A226" s="5"/>
      <c r="B226" s="31" t="s">
        <v>65</v>
      </c>
      <c r="C226" s="32"/>
      <c r="D226" s="32"/>
      <c r="E226" s="32"/>
      <c r="F226" s="33"/>
      <c r="H226" s="34" t="e">
        <f t="shared" si="246"/>
        <v>#NUM!</v>
      </c>
      <c r="I226" s="35" t="e">
        <f t="shared" si="232"/>
        <v>#NUM!</v>
      </c>
      <c r="J226" s="36" t="e">
        <f t="shared" si="247"/>
        <v>#NUM!</v>
      </c>
      <c r="K226" s="36" t="e">
        <f t="shared" si="233"/>
        <v>#NUM!</v>
      </c>
      <c r="L226" s="36" t="e">
        <f t="shared" si="248"/>
        <v>#NUM!</v>
      </c>
      <c r="M226" s="37">
        <f t="shared" si="249"/>
        <v>0</v>
      </c>
      <c r="N226" s="38" t="e">
        <f t="shared" si="250"/>
        <v>#NUM!</v>
      </c>
      <c r="O226" s="39">
        <f t="shared" ref="O226:O231" si="252">$E$2</f>
        <v>1.9599639845400536</v>
      </c>
      <c r="P226" s="40" t="e">
        <f t="shared" si="234"/>
        <v>#NUM!</v>
      </c>
      <c r="Q226" s="40" t="e">
        <f t="shared" si="234"/>
        <v>#NUM!</v>
      </c>
      <c r="R226" s="41">
        <f t="shared" si="251"/>
        <v>0</v>
      </c>
      <c r="S226" s="41">
        <f t="shared" si="251"/>
        <v>0</v>
      </c>
      <c r="T226" s="42"/>
      <c r="V226" s="43" t="e">
        <f>(J226-L231)^2</f>
        <v>#NUM!</v>
      </c>
      <c r="W226" s="44" t="e">
        <f t="shared" si="235"/>
        <v>#NUM!</v>
      </c>
      <c r="X226" s="2">
        <v>1</v>
      </c>
      <c r="Y226" s="30"/>
      <c r="Z226" s="30"/>
      <c r="AA226" s="35" t="e">
        <f t="shared" si="236"/>
        <v>#NUM!</v>
      </c>
      <c r="AB226" s="45"/>
      <c r="AC226" s="46" t="e">
        <f>AC231</f>
        <v>#NUM!</v>
      </c>
      <c r="AD226" s="46" t="e">
        <f>AD231</f>
        <v>#NUM!</v>
      </c>
      <c r="AE226" s="44" t="e">
        <f t="shared" si="237"/>
        <v>#NUM!</v>
      </c>
      <c r="AF226" s="47" t="e">
        <f t="shared" si="238"/>
        <v>#NUM!</v>
      </c>
      <c r="AG226" s="48" t="e">
        <f>AF226/AF231</f>
        <v>#NUM!</v>
      </c>
      <c r="AH226" s="49" t="e">
        <f t="shared" si="239"/>
        <v>#NUM!</v>
      </c>
      <c r="AI226" s="49" t="e">
        <f t="shared" si="240"/>
        <v>#NUM!</v>
      </c>
      <c r="AJ226" s="50" t="e">
        <f t="shared" si="241"/>
        <v>#NUM!</v>
      </c>
      <c r="AK226" s="51" t="e">
        <f t="shared" si="242"/>
        <v>#NUM!</v>
      </c>
      <c r="AL226" s="50" t="e">
        <f t="shared" si="243"/>
        <v>#NUM!</v>
      </c>
      <c r="AM226" s="39">
        <f t="shared" ref="AM226:AM231" si="253">$E$2</f>
        <v>1.9599639845400536</v>
      </c>
      <c r="AN226" s="40" t="e">
        <f t="shared" si="244"/>
        <v>#NUM!</v>
      </c>
      <c r="AO226" s="40" t="e">
        <f t="shared" ref="AO226:AO231" si="254">AI226+(AM226*AL226)</f>
        <v>#NUM!</v>
      </c>
      <c r="AP226" s="52" t="e">
        <f t="shared" si="245"/>
        <v>#NUM!</v>
      </c>
      <c r="AQ226" s="52" t="e">
        <f t="shared" si="245"/>
        <v>#NUM!</v>
      </c>
      <c r="AR226" s="19"/>
      <c r="AT226" s="53"/>
      <c r="AU226" s="53">
        <v>1</v>
      </c>
      <c r="AV226" s="54"/>
      <c r="AW226" s="54"/>
      <c r="AY226" s="30"/>
      <c r="AZ226" s="30"/>
      <c r="BA226" s="2"/>
      <c r="BB226" s="2"/>
      <c r="BC226" s="2"/>
      <c r="BD226" s="2"/>
      <c r="BE226" s="2"/>
      <c r="BF226" s="2"/>
      <c r="BG226" s="2"/>
      <c r="BH226" s="2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1:73" x14ac:dyDescent="0.3">
      <c r="A227" s="5"/>
      <c r="B227" s="31" t="s">
        <v>66</v>
      </c>
      <c r="C227" s="32"/>
      <c r="D227" s="32"/>
      <c r="E227" s="32"/>
      <c r="F227" s="33"/>
      <c r="H227" s="34" t="e">
        <f t="shared" si="246"/>
        <v>#NUM!</v>
      </c>
      <c r="I227" s="35" t="e">
        <f t="shared" si="232"/>
        <v>#NUM!</v>
      </c>
      <c r="J227" s="36" t="e">
        <f t="shared" si="247"/>
        <v>#NUM!</v>
      </c>
      <c r="K227" s="36" t="e">
        <f t="shared" si="233"/>
        <v>#NUM!</v>
      </c>
      <c r="L227" s="36" t="e">
        <f t="shared" si="248"/>
        <v>#NUM!</v>
      </c>
      <c r="M227" s="37">
        <f t="shared" si="249"/>
        <v>0</v>
      </c>
      <c r="N227" s="38" t="e">
        <f t="shared" si="250"/>
        <v>#NUM!</v>
      </c>
      <c r="O227" s="39">
        <f t="shared" si="252"/>
        <v>1.9599639845400536</v>
      </c>
      <c r="P227" s="40" t="e">
        <f t="shared" si="234"/>
        <v>#NUM!</v>
      </c>
      <c r="Q227" s="40" t="e">
        <f t="shared" si="234"/>
        <v>#NUM!</v>
      </c>
      <c r="R227" s="41">
        <f t="shared" si="251"/>
        <v>0</v>
      </c>
      <c r="S227" s="41">
        <f t="shared" si="251"/>
        <v>0</v>
      </c>
      <c r="T227" s="42"/>
      <c r="V227" s="43" t="e">
        <f>(J227-L231)^2</f>
        <v>#NUM!</v>
      </c>
      <c r="W227" s="44" t="e">
        <f t="shared" si="235"/>
        <v>#NUM!</v>
      </c>
      <c r="X227" s="2">
        <v>1</v>
      </c>
      <c r="Y227" s="30"/>
      <c r="Z227" s="30"/>
      <c r="AA227" s="35" t="e">
        <f t="shared" si="236"/>
        <v>#NUM!</v>
      </c>
      <c r="AB227" s="45"/>
      <c r="AC227" s="46" t="e">
        <f>AC231</f>
        <v>#NUM!</v>
      </c>
      <c r="AD227" s="46" t="e">
        <f>AD231</f>
        <v>#NUM!</v>
      </c>
      <c r="AE227" s="44" t="e">
        <f t="shared" si="237"/>
        <v>#NUM!</v>
      </c>
      <c r="AF227" s="47" t="e">
        <f t="shared" si="238"/>
        <v>#NUM!</v>
      </c>
      <c r="AG227" s="48" t="e">
        <f>AF227/AF231</f>
        <v>#NUM!</v>
      </c>
      <c r="AH227" s="49" t="e">
        <f t="shared" si="239"/>
        <v>#NUM!</v>
      </c>
      <c r="AI227" s="49" t="e">
        <f t="shared" si="240"/>
        <v>#NUM!</v>
      </c>
      <c r="AJ227" s="50" t="e">
        <f t="shared" si="241"/>
        <v>#NUM!</v>
      </c>
      <c r="AK227" s="51" t="e">
        <f t="shared" si="242"/>
        <v>#NUM!</v>
      </c>
      <c r="AL227" s="50" t="e">
        <f t="shared" si="243"/>
        <v>#NUM!</v>
      </c>
      <c r="AM227" s="39">
        <f t="shared" si="253"/>
        <v>1.9599639845400536</v>
      </c>
      <c r="AN227" s="40" t="e">
        <f t="shared" si="244"/>
        <v>#NUM!</v>
      </c>
      <c r="AO227" s="40" t="e">
        <f t="shared" si="254"/>
        <v>#NUM!</v>
      </c>
      <c r="AP227" s="52" t="e">
        <f t="shared" si="245"/>
        <v>#NUM!</v>
      </c>
      <c r="AQ227" s="52" t="e">
        <f t="shared" si="245"/>
        <v>#NUM!</v>
      </c>
      <c r="AR227" s="19"/>
      <c r="AT227" s="53"/>
      <c r="AU227" s="53">
        <v>1</v>
      </c>
      <c r="AV227" s="54"/>
      <c r="AW227" s="54"/>
      <c r="AY227" s="30"/>
      <c r="AZ227" s="30"/>
      <c r="BA227" s="2"/>
      <c r="BB227" s="2"/>
      <c r="BC227" s="2"/>
      <c r="BD227" s="2"/>
      <c r="BE227" s="2"/>
      <c r="BF227" s="2"/>
      <c r="BG227" s="2"/>
      <c r="BH227" s="2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1:73" x14ac:dyDescent="0.3">
      <c r="A228" s="5"/>
      <c r="B228" s="31" t="s">
        <v>67</v>
      </c>
      <c r="C228" s="32"/>
      <c r="D228" s="32"/>
      <c r="E228" s="32"/>
      <c r="F228" s="33"/>
      <c r="H228" s="34" t="e">
        <f t="shared" si="246"/>
        <v>#NUM!</v>
      </c>
      <c r="I228" s="35" t="e">
        <f t="shared" si="232"/>
        <v>#NUM!</v>
      </c>
      <c r="J228" s="36" t="e">
        <f t="shared" si="247"/>
        <v>#NUM!</v>
      </c>
      <c r="K228" s="36" t="e">
        <f t="shared" si="233"/>
        <v>#NUM!</v>
      </c>
      <c r="L228" s="36" t="e">
        <f t="shared" si="248"/>
        <v>#NUM!</v>
      </c>
      <c r="M228" s="37">
        <f t="shared" si="249"/>
        <v>0</v>
      </c>
      <c r="N228" s="38" t="e">
        <f t="shared" si="250"/>
        <v>#NUM!</v>
      </c>
      <c r="O228" s="39">
        <f t="shared" si="252"/>
        <v>1.9599639845400536</v>
      </c>
      <c r="P228" s="40" t="e">
        <f t="shared" si="234"/>
        <v>#NUM!</v>
      </c>
      <c r="Q228" s="40" t="e">
        <f t="shared" si="234"/>
        <v>#NUM!</v>
      </c>
      <c r="R228" s="41">
        <f t="shared" si="251"/>
        <v>0</v>
      </c>
      <c r="S228" s="41">
        <f t="shared" si="251"/>
        <v>0</v>
      </c>
      <c r="T228" s="42"/>
      <c r="V228" s="43" t="e">
        <f>(J228-L231)^2</f>
        <v>#NUM!</v>
      </c>
      <c r="W228" s="44" t="e">
        <f t="shared" si="235"/>
        <v>#NUM!</v>
      </c>
      <c r="X228" s="2">
        <v>1</v>
      </c>
      <c r="Y228" s="30"/>
      <c r="Z228" s="30"/>
      <c r="AA228" s="35" t="e">
        <f t="shared" si="236"/>
        <v>#NUM!</v>
      </c>
      <c r="AB228" s="45"/>
      <c r="AC228" s="46" t="e">
        <f>AC231</f>
        <v>#NUM!</v>
      </c>
      <c r="AD228" s="46" t="e">
        <f>AD231</f>
        <v>#NUM!</v>
      </c>
      <c r="AE228" s="44" t="e">
        <f t="shared" si="237"/>
        <v>#NUM!</v>
      </c>
      <c r="AF228" s="47" t="e">
        <f t="shared" si="238"/>
        <v>#NUM!</v>
      </c>
      <c r="AG228" s="48" t="e">
        <f>AF228/AF231</f>
        <v>#NUM!</v>
      </c>
      <c r="AH228" s="49" t="e">
        <f t="shared" si="239"/>
        <v>#NUM!</v>
      </c>
      <c r="AI228" s="49" t="e">
        <f t="shared" si="240"/>
        <v>#NUM!</v>
      </c>
      <c r="AJ228" s="50" t="e">
        <f t="shared" si="241"/>
        <v>#NUM!</v>
      </c>
      <c r="AK228" s="51" t="e">
        <f t="shared" si="242"/>
        <v>#NUM!</v>
      </c>
      <c r="AL228" s="50" t="e">
        <f t="shared" si="243"/>
        <v>#NUM!</v>
      </c>
      <c r="AM228" s="39">
        <f t="shared" si="253"/>
        <v>1.9599639845400536</v>
      </c>
      <c r="AN228" s="40" t="e">
        <f t="shared" si="244"/>
        <v>#NUM!</v>
      </c>
      <c r="AO228" s="40" t="e">
        <f t="shared" si="254"/>
        <v>#NUM!</v>
      </c>
      <c r="AP228" s="52" t="e">
        <f t="shared" si="245"/>
        <v>#NUM!</v>
      </c>
      <c r="AQ228" s="52" t="e">
        <f t="shared" si="245"/>
        <v>#NUM!</v>
      </c>
      <c r="AR228" s="19"/>
      <c r="AT228" s="53"/>
      <c r="AU228" s="53">
        <v>1</v>
      </c>
      <c r="AV228" s="54"/>
      <c r="AW228" s="54"/>
      <c r="AY228" s="30"/>
      <c r="AZ228" s="30"/>
      <c r="BA228" s="2"/>
      <c r="BB228" s="2"/>
      <c r="BC228" s="2"/>
      <c r="BD228" s="2"/>
      <c r="BE228" s="2"/>
      <c r="BF228" s="2"/>
      <c r="BG228" s="2"/>
      <c r="BH228" s="2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1:73" x14ac:dyDescent="0.3">
      <c r="A229" s="5"/>
      <c r="B229" s="31" t="s">
        <v>68</v>
      </c>
      <c r="C229" s="32"/>
      <c r="D229" s="32"/>
      <c r="E229" s="32"/>
      <c r="F229" s="33"/>
      <c r="H229" s="34" t="e">
        <f t="shared" si="246"/>
        <v>#NUM!</v>
      </c>
      <c r="I229" s="35" t="e">
        <f t="shared" si="232"/>
        <v>#NUM!</v>
      </c>
      <c r="J229" s="36" t="e">
        <f t="shared" si="247"/>
        <v>#NUM!</v>
      </c>
      <c r="K229" s="36" t="e">
        <f t="shared" si="233"/>
        <v>#NUM!</v>
      </c>
      <c r="L229" s="36" t="e">
        <f t="shared" si="248"/>
        <v>#NUM!</v>
      </c>
      <c r="M229" s="37">
        <f t="shared" si="249"/>
        <v>0</v>
      </c>
      <c r="N229" s="38" t="e">
        <f t="shared" si="250"/>
        <v>#NUM!</v>
      </c>
      <c r="O229" s="39">
        <f t="shared" si="252"/>
        <v>1.9599639845400536</v>
      </c>
      <c r="P229" s="40" t="e">
        <f t="shared" si="234"/>
        <v>#NUM!</v>
      </c>
      <c r="Q229" s="40" t="e">
        <f t="shared" si="234"/>
        <v>#NUM!</v>
      </c>
      <c r="R229" s="41">
        <f t="shared" si="251"/>
        <v>0</v>
      </c>
      <c r="S229" s="41">
        <f t="shared" si="251"/>
        <v>0</v>
      </c>
      <c r="T229" s="42"/>
      <c r="V229" s="43" t="e">
        <f>(J229-L231)^2</f>
        <v>#NUM!</v>
      </c>
      <c r="W229" s="44" t="e">
        <f t="shared" si="235"/>
        <v>#NUM!</v>
      </c>
      <c r="X229" s="2">
        <v>1</v>
      </c>
      <c r="Y229" s="30"/>
      <c r="Z229" s="30"/>
      <c r="AA229" s="35" t="e">
        <f t="shared" si="236"/>
        <v>#NUM!</v>
      </c>
      <c r="AB229" s="45"/>
      <c r="AC229" s="46" t="e">
        <f>AC231</f>
        <v>#NUM!</v>
      </c>
      <c r="AD229" s="46" t="e">
        <f>AD231</f>
        <v>#NUM!</v>
      </c>
      <c r="AE229" s="44" t="e">
        <f t="shared" si="237"/>
        <v>#NUM!</v>
      </c>
      <c r="AF229" s="47" t="e">
        <f t="shared" si="238"/>
        <v>#NUM!</v>
      </c>
      <c r="AG229" s="48" t="e">
        <f>AF229/AF231</f>
        <v>#NUM!</v>
      </c>
      <c r="AH229" s="49" t="e">
        <f t="shared" si="239"/>
        <v>#NUM!</v>
      </c>
      <c r="AI229" s="49" t="e">
        <f t="shared" si="240"/>
        <v>#NUM!</v>
      </c>
      <c r="AJ229" s="50" t="e">
        <f t="shared" si="241"/>
        <v>#NUM!</v>
      </c>
      <c r="AK229" s="51" t="e">
        <f t="shared" si="242"/>
        <v>#NUM!</v>
      </c>
      <c r="AL229" s="50" t="e">
        <f t="shared" si="243"/>
        <v>#NUM!</v>
      </c>
      <c r="AM229" s="39">
        <f t="shared" si="253"/>
        <v>1.9599639845400536</v>
      </c>
      <c r="AN229" s="40" t="e">
        <f t="shared" si="244"/>
        <v>#NUM!</v>
      </c>
      <c r="AO229" s="40" t="e">
        <f t="shared" si="254"/>
        <v>#NUM!</v>
      </c>
      <c r="AP229" s="52" t="e">
        <f t="shared" si="245"/>
        <v>#NUM!</v>
      </c>
      <c r="AQ229" s="52" t="e">
        <f t="shared" si="245"/>
        <v>#NUM!</v>
      </c>
      <c r="AR229" s="19"/>
      <c r="AT229" s="53"/>
      <c r="AU229" s="53">
        <v>1</v>
      </c>
      <c r="AV229" s="54"/>
      <c r="AW229" s="54"/>
      <c r="AY229" s="30"/>
      <c r="AZ229" s="30"/>
      <c r="BA229" s="2"/>
      <c r="BB229" s="2"/>
      <c r="BC229" s="2"/>
      <c r="BD229" s="2"/>
      <c r="BE229" s="2"/>
      <c r="BF229" s="2"/>
      <c r="BG229" s="2"/>
      <c r="BH229" s="2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1:73" x14ac:dyDescent="0.3">
      <c r="A230" s="5"/>
      <c r="B230" s="31" t="s">
        <v>69</v>
      </c>
      <c r="C230" s="32"/>
      <c r="D230" s="32"/>
      <c r="E230" s="32"/>
      <c r="F230" s="33"/>
      <c r="H230" s="34" t="e">
        <f t="shared" si="246"/>
        <v>#NUM!</v>
      </c>
      <c r="I230" s="35" t="e">
        <f t="shared" si="232"/>
        <v>#NUM!</v>
      </c>
      <c r="J230" s="36" t="e">
        <f t="shared" si="247"/>
        <v>#NUM!</v>
      </c>
      <c r="K230" s="36" t="e">
        <f t="shared" si="233"/>
        <v>#NUM!</v>
      </c>
      <c r="L230" s="36" t="e">
        <f t="shared" si="248"/>
        <v>#NUM!</v>
      </c>
      <c r="M230" s="37">
        <f t="shared" si="249"/>
        <v>0</v>
      </c>
      <c r="N230" s="38" t="e">
        <f t="shared" si="250"/>
        <v>#NUM!</v>
      </c>
      <c r="O230" s="39">
        <f t="shared" si="252"/>
        <v>1.9599639845400536</v>
      </c>
      <c r="P230" s="40" t="e">
        <f t="shared" si="234"/>
        <v>#NUM!</v>
      </c>
      <c r="Q230" s="40" t="e">
        <f t="shared" si="234"/>
        <v>#NUM!</v>
      </c>
      <c r="R230" s="41">
        <f t="shared" si="251"/>
        <v>0</v>
      </c>
      <c r="S230" s="41">
        <f t="shared" si="251"/>
        <v>0</v>
      </c>
      <c r="T230" s="42"/>
      <c r="V230" s="43" t="e">
        <f>(J230-L231)^2</f>
        <v>#NUM!</v>
      </c>
      <c r="W230" s="44" t="e">
        <f t="shared" si="235"/>
        <v>#NUM!</v>
      </c>
      <c r="X230" s="2">
        <v>1</v>
      </c>
      <c r="Y230" s="30"/>
      <c r="Z230" s="30"/>
      <c r="AA230" s="35" t="e">
        <f t="shared" si="236"/>
        <v>#NUM!</v>
      </c>
      <c r="AB230" s="45"/>
      <c r="AC230" s="46" t="e">
        <f>AC231</f>
        <v>#NUM!</v>
      </c>
      <c r="AD230" s="46" t="e">
        <f>AD231</f>
        <v>#NUM!</v>
      </c>
      <c r="AE230" s="44" t="e">
        <f t="shared" si="237"/>
        <v>#NUM!</v>
      </c>
      <c r="AF230" s="47" t="e">
        <f t="shared" si="238"/>
        <v>#NUM!</v>
      </c>
      <c r="AG230" s="48" t="e">
        <f>AF230/AF231</f>
        <v>#NUM!</v>
      </c>
      <c r="AH230" s="49" t="e">
        <f t="shared" si="239"/>
        <v>#NUM!</v>
      </c>
      <c r="AI230" s="49" t="e">
        <f t="shared" si="240"/>
        <v>#NUM!</v>
      </c>
      <c r="AJ230" s="50" t="e">
        <f t="shared" si="241"/>
        <v>#NUM!</v>
      </c>
      <c r="AK230" s="51" t="e">
        <f t="shared" si="242"/>
        <v>#NUM!</v>
      </c>
      <c r="AL230" s="50" t="e">
        <f t="shared" si="243"/>
        <v>#NUM!</v>
      </c>
      <c r="AM230" s="39">
        <f t="shared" si="253"/>
        <v>1.9599639845400536</v>
      </c>
      <c r="AN230" s="40" t="e">
        <f t="shared" si="244"/>
        <v>#NUM!</v>
      </c>
      <c r="AO230" s="40" t="e">
        <f t="shared" si="254"/>
        <v>#NUM!</v>
      </c>
      <c r="AP230" s="52" t="e">
        <f t="shared" si="245"/>
        <v>#NUM!</v>
      </c>
      <c r="AQ230" s="52" t="e">
        <f t="shared" si="245"/>
        <v>#NUM!</v>
      </c>
      <c r="AR230" s="19"/>
      <c r="AT230" s="53"/>
      <c r="AU230" s="53">
        <v>1</v>
      </c>
      <c r="AV230" s="54"/>
      <c r="AW230" s="54"/>
      <c r="AY230" s="30"/>
      <c r="AZ230" s="30"/>
      <c r="BA230" s="2"/>
      <c r="BB230" s="2"/>
      <c r="BC230" s="2"/>
      <c r="BD230" s="2"/>
      <c r="BE230" s="2"/>
      <c r="BF230" s="2"/>
      <c r="BG230" s="2"/>
      <c r="BH230" s="2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1:73" x14ac:dyDescent="0.3">
      <c r="A231" s="5"/>
      <c r="B231" s="55">
        <f>COUNT(C223:C230)</f>
        <v>0</v>
      </c>
      <c r="C231" s="56"/>
      <c r="D231" s="56"/>
      <c r="E231" s="56"/>
      <c r="F231" s="57"/>
      <c r="H231" s="58"/>
      <c r="I231" s="59" t="e">
        <f>SUM(I223:I230)</f>
        <v>#NUM!</v>
      </c>
      <c r="J231" s="60"/>
      <c r="K231" s="61" t="e">
        <f>SUM(K223:K230)</f>
        <v>#NUM!</v>
      </c>
      <c r="L231" s="62" t="e">
        <f>K231/I231</f>
        <v>#NUM!</v>
      </c>
      <c r="M231" s="63" t="e">
        <f>EXP(L231)</f>
        <v>#NUM!</v>
      </c>
      <c r="N231" s="64" t="e">
        <f>SQRT(1/I231)</f>
        <v>#NUM!</v>
      </c>
      <c r="O231" s="39">
        <f t="shared" si="252"/>
        <v>1.9599639845400536</v>
      </c>
      <c r="P231" s="65" t="e">
        <f>L231-(N231*O231)</f>
        <v>#NUM!</v>
      </c>
      <c r="Q231" s="65" t="e">
        <f>L231+(N231*O231)</f>
        <v>#NUM!</v>
      </c>
      <c r="R231" s="66" t="e">
        <f>EXP(P231)</f>
        <v>#NUM!</v>
      </c>
      <c r="S231" s="67" t="e">
        <f>EXP(Q231)</f>
        <v>#NUM!</v>
      </c>
      <c r="T231" s="68"/>
      <c r="U231" s="68"/>
      <c r="V231" s="69"/>
      <c r="W231" s="70" t="e">
        <f>SUM(W223:W230)</f>
        <v>#NUM!</v>
      </c>
      <c r="X231" s="71">
        <f>SUM(X223:X230)</f>
        <v>8</v>
      </c>
      <c r="Y231" s="72" t="e">
        <f>W231-(X231-1)</f>
        <v>#NUM!</v>
      </c>
      <c r="Z231" s="59" t="e">
        <f>I231</f>
        <v>#NUM!</v>
      </c>
      <c r="AA231" s="59" t="e">
        <f>SUM(AA223:AA230)</f>
        <v>#NUM!</v>
      </c>
      <c r="AB231" s="73" t="e">
        <f>AA231/Z231</f>
        <v>#NUM!</v>
      </c>
      <c r="AC231" s="74" t="e">
        <f>Y231/(Z231-AB231)</f>
        <v>#NUM!</v>
      </c>
      <c r="AD231" s="74" t="e">
        <f>IF(W231&lt;X231-1,"0",AC231)</f>
        <v>#NUM!</v>
      </c>
      <c r="AE231" s="69"/>
      <c r="AF231" s="59" t="e">
        <f>SUM(AF223:AF230)</f>
        <v>#NUM!</v>
      </c>
      <c r="AG231" s="75" t="e">
        <f>SUM(AG223:AG230)</f>
        <v>#NUM!</v>
      </c>
      <c r="AH231" s="72" t="e">
        <f>SUM(AH223:AH230)</f>
        <v>#NUM!</v>
      </c>
      <c r="AI231" s="72" t="e">
        <f t="shared" si="240"/>
        <v>#NUM!</v>
      </c>
      <c r="AJ231" s="67" t="e">
        <f t="shared" si="241"/>
        <v>#NUM!</v>
      </c>
      <c r="AK231" s="76" t="e">
        <f t="shared" si="242"/>
        <v>#NUM!</v>
      </c>
      <c r="AL231" s="77" t="e">
        <f t="shared" si="243"/>
        <v>#NUM!</v>
      </c>
      <c r="AM231" s="39">
        <f t="shared" si="253"/>
        <v>1.9599639845400536</v>
      </c>
      <c r="AN231" s="65" t="e">
        <f t="shared" si="244"/>
        <v>#NUM!</v>
      </c>
      <c r="AO231" s="65" t="e">
        <f t="shared" si="254"/>
        <v>#NUM!</v>
      </c>
      <c r="AP231" s="78" t="e">
        <f>EXP(AN231)</f>
        <v>#NUM!</v>
      </c>
      <c r="AQ231" s="78" t="e">
        <f>EXP(AO231)</f>
        <v>#NUM!</v>
      </c>
      <c r="AR231" s="79"/>
      <c r="AS231" s="80"/>
      <c r="AT231" s="81" t="e">
        <f>W231</f>
        <v>#NUM!</v>
      </c>
      <c r="AU231" s="55">
        <f>SUM(AU223:AU230)</f>
        <v>8</v>
      </c>
      <c r="AV231" s="82" t="e">
        <f>(AT231-(AU231-1))/AT231</f>
        <v>#NUM!</v>
      </c>
      <c r="AW231" s="83" t="e">
        <f>IF(W231&lt;X231-1,"0%",AV231)</f>
        <v>#NUM!</v>
      </c>
      <c r="AX231" s="80"/>
      <c r="AY231" s="61" t="e">
        <f>AT231/(AU231-1)</f>
        <v>#NUM!</v>
      </c>
      <c r="AZ231" s="84" t="e">
        <f>LN(AY231)</f>
        <v>#NUM!</v>
      </c>
      <c r="BA231" s="61" t="e">
        <f>LN(AT231)</f>
        <v>#NUM!</v>
      </c>
      <c r="BB231" s="61">
        <f>LN(AU231-1)</f>
        <v>1.9459101490553132</v>
      </c>
      <c r="BC231" s="61" t="e">
        <f>SQRT(2*AT231)</f>
        <v>#NUM!</v>
      </c>
      <c r="BD231" s="61">
        <f>SQRT(2*AU231-3)</f>
        <v>3.6055512754639891</v>
      </c>
      <c r="BE231" s="61">
        <f>2*(AU231-2)</f>
        <v>12</v>
      </c>
      <c r="BF231" s="61">
        <f>3*(AU231-2)^2</f>
        <v>108</v>
      </c>
      <c r="BG231" s="61">
        <f>1/BE231</f>
        <v>8.3333333333333329E-2</v>
      </c>
      <c r="BH231" s="85">
        <f>1/BF231</f>
        <v>9.2592592592592587E-3</v>
      </c>
      <c r="BI231" s="85">
        <f>SQRT(BG231*(1-BH231))</f>
        <v>0.28733556757746109</v>
      </c>
      <c r="BJ231" s="86" t="e">
        <f>0.5*(BA231-BB231)/(BC231-BD231)</f>
        <v>#NUM!</v>
      </c>
      <c r="BK231" s="86" t="e">
        <f>IF(W231&lt;=X231,BI231,BJ231)</f>
        <v>#NUM!</v>
      </c>
      <c r="BL231" s="72" t="e">
        <f>AZ231-(1.96*BK231)</f>
        <v>#NUM!</v>
      </c>
      <c r="BM231" s="72" t="e">
        <f>AZ231+(1.96*BK231)</f>
        <v>#NUM!</v>
      </c>
      <c r="BN231" s="72"/>
      <c r="BO231" s="84" t="e">
        <f>EXP(BL231)</f>
        <v>#NUM!</v>
      </c>
      <c r="BP231" s="84" t="e">
        <f>EXP(BM231)</f>
        <v>#NUM!</v>
      </c>
      <c r="BQ231" s="87" t="e">
        <f>AW231</f>
        <v>#NUM!</v>
      </c>
      <c r="BR231" s="87" t="e">
        <f>(BO231-1)/BO231</f>
        <v>#NUM!</v>
      </c>
      <c r="BS231" s="87" t="e">
        <f>(BP231-1)/BP231</f>
        <v>#NUM!</v>
      </c>
    </row>
    <row r="232" spans="1:73" x14ac:dyDescent="0.3">
      <c r="C232" s="88"/>
      <c r="D232" s="88"/>
      <c r="E232" s="88"/>
      <c r="F232" s="89"/>
      <c r="N232" s="90"/>
      <c r="O232" s="90"/>
      <c r="P232" s="90"/>
      <c r="Q232" s="90"/>
      <c r="R232" s="90"/>
      <c r="S232" s="90"/>
      <c r="T232" s="90"/>
      <c r="X232" s="91"/>
      <c r="Y232" s="92"/>
      <c r="Z232" s="92"/>
      <c r="AA232" s="92"/>
      <c r="AB232" s="93"/>
      <c r="AC232" s="93"/>
      <c r="AD232" s="93"/>
      <c r="AE232" s="93"/>
      <c r="AP232" s="94"/>
      <c r="AQ232" s="94"/>
      <c r="AR232" s="94"/>
      <c r="BC232" s="95"/>
      <c r="BJ232" s="92" t="s">
        <v>80</v>
      </c>
      <c r="BP232" s="96" t="s">
        <v>81</v>
      </c>
      <c r="BQ232" s="97" t="e">
        <f>BQ231</f>
        <v>#NUM!</v>
      </c>
      <c r="BR232" s="97" t="e">
        <f>IF(BR231&lt;0,"0%",BR231)</f>
        <v>#NUM!</v>
      </c>
      <c r="BS232" s="98" t="e">
        <f>IF(BS231&lt;0,"0%",BS231)</f>
        <v>#NUM!</v>
      </c>
    </row>
    <row r="233" spans="1:73" ht="26" x14ac:dyDescent="0.3">
      <c r="A233" s="5"/>
      <c r="B233" s="5"/>
      <c r="C233" s="99"/>
      <c r="D233" s="99"/>
      <c r="E233" s="99"/>
      <c r="F233" s="100"/>
      <c r="G233" s="5"/>
      <c r="H233" s="5"/>
      <c r="N233" s="101"/>
      <c r="O233" s="101"/>
      <c r="P233" s="101"/>
      <c r="Q233" s="101"/>
      <c r="R233" s="101"/>
      <c r="S233" s="101"/>
      <c r="T233" s="101"/>
      <c r="AB233" s="1"/>
      <c r="AE233" s="95"/>
      <c r="AF233" s="102"/>
      <c r="AG233" s="102"/>
      <c r="AH233" s="102"/>
      <c r="AI233" s="102"/>
      <c r="AJ233" s="102"/>
      <c r="AK233" s="103" t="s">
        <v>82</v>
      </c>
      <c r="AL233" s="104">
        <f>TINV((1-$E$1),(X231-2))</f>
        <v>2.4469118511449688</v>
      </c>
      <c r="AN233" s="105" t="s">
        <v>83</v>
      </c>
      <c r="AO233" s="106">
        <f>$E$1</f>
        <v>0.95</v>
      </c>
      <c r="AP233" s="107" t="e">
        <f>EXP(AI231-AL233*SQRT((1/Z231)+AD231))</f>
        <v>#NUM!</v>
      </c>
      <c r="AQ233" s="107" t="e">
        <f>EXP(AI231+AL233*SQRT((1/Z231)+AD231))</f>
        <v>#NUM!</v>
      </c>
      <c r="AR233" s="19"/>
      <c r="BB233" s="108"/>
      <c r="BC233" s="95"/>
      <c r="BD233" s="95"/>
      <c r="BF233" s="42"/>
      <c r="BH233" s="95"/>
      <c r="BI233" s="109"/>
      <c r="BM233" s="95"/>
    </row>
    <row r="234" spans="1:73" ht="14.5" x14ac:dyDescent="0.3">
      <c r="A234" s="5"/>
      <c r="B234" s="5"/>
      <c r="C234" s="99"/>
      <c r="D234" s="99"/>
      <c r="E234" s="99"/>
      <c r="F234" s="100"/>
      <c r="G234" s="5"/>
      <c r="H234" s="5"/>
      <c r="N234" s="101"/>
      <c r="O234" s="101"/>
      <c r="P234" s="101"/>
      <c r="Q234" s="101"/>
      <c r="R234" s="101"/>
      <c r="S234" s="101"/>
      <c r="T234" s="101"/>
      <c r="AB234" s="1"/>
      <c r="AE234" s="95"/>
      <c r="AF234" s="102"/>
      <c r="AG234" s="102"/>
      <c r="AH234" s="110"/>
      <c r="AI234" s="111"/>
      <c r="AJ234" s="112"/>
      <c r="AK234" s="113"/>
      <c r="AL234" s="14"/>
      <c r="AO234" s="114"/>
      <c r="AP234" s="19"/>
      <c r="AQ234" s="19"/>
      <c r="AR234" s="19"/>
      <c r="BB234" s="108"/>
      <c r="BC234" s="95"/>
      <c r="BD234" s="95"/>
      <c r="BF234" s="42"/>
      <c r="BH234" s="95"/>
      <c r="BI234" s="115"/>
      <c r="BM234" s="95"/>
    </row>
    <row r="235" spans="1:73" x14ac:dyDescent="0.3">
      <c r="C235" s="89"/>
      <c r="D235" s="89"/>
      <c r="E235" s="89"/>
      <c r="F235" s="89"/>
    </row>
    <row r="236" spans="1:73" x14ac:dyDescent="0.3">
      <c r="G236" s="123" t="s">
        <v>3</v>
      </c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5"/>
      <c r="T236" s="11"/>
      <c r="U236" s="123" t="s">
        <v>4</v>
      </c>
      <c r="V236" s="124"/>
      <c r="W236" s="124"/>
      <c r="X236" s="124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124"/>
      <c r="AP236" s="124"/>
      <c r="AQ236" s="125"/>
      <c r="AR236" s="11"/>
      <c r="AS236" s="123" t="s">
        <v>5</v>
      </c>
      <c r="AT236" s="124"/>
      <c r="AU236" s="124"/>
      <c r="AV236" s="124"/>
      <c r="AW236" s="124"/>
      <c r="AX236" s="124"/>
      <c r="AY236" s="124"/>
      <c r="AZ236" s="124"/>
      <c r="BA236" s="124"/>
      <c r="BB236" s="124"/>
      <c r="BC236" s="124"/>
      <c r="BD236" s="124"/>
      <c r="BE236" s="124"/>
      <c r="BF236" s="124"/>
      <c r="BG236" s="124"/>
      <c r="BH236" s="124"/>
      <c r="BI236" s="124"/>
      <c r="BJ236" s="124"/>
      <c r="BK236" s="124"/>
      <c r="BL236" s="124"/>
      <c r="BM236" s="124"/>
      <c r="BN236" s="124"/>
      <c r="BO236" s="124"/>
      <c r="BP236" s="124"/>
      <c r="BQ236" s="124"/>
      <c r="BR236" s="124"/>
      <c r="BS236" s="125"/>
      <c r="BU236" s="118" t="s">
        <v>90</v>
      </c>
    </row>
    <row r="237" spans="1:73" x14ac:dyDescent="0.3">
      <c r="A237" s="12"/>
      <c r="B237" s="13" t="s">
        <v>6</v>
      </c>
      <c r="C237" s="120" t="s">
        <v>7</v>
      </c>
      <c r="D237" s="121"/>
      <c r="E237" s="122"/>
      <c r="F237" s="14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U237" s="117" t="s">
        <v>91</v>
      </c>
    </row>
    <row r="238" spans="1:73" ht="60" x14ac:dyDescent="0.3">
      <c r="B238" s="16" t="s">
        <v>92</v>
      </c>
      <c r="C238" s="17" t="s">
        <v>8</v>
      </c>
      <c r="D238" s="18" t="s">
        <v>9</v>
      </c>
      <c r="E238" s="18" t="s">
        <v>10</v>
      </c>
      <c r="F238" s="19"/>
      <c r="H238" s="17" t="s">
        <v>11</v>
      </c>
      <c r="I238" s="17" t="s">
        <v>12</v>
      </c>
      <c r="J238" s="20" t="s">
        <v>13</v>
      </c>
      <c r="K238" s="20" t="s">
        <v>14</v>
      </c>
      <c r="L238" s="20" t="s">
        <v>15</v>
      </c>
      <c r="M238" s="21" t="s">
        <v>16</v>
      </c>
      <c r="N238" s="22" t="s">
        <v>17</v>
      </c>
      <c r="O238" s="22" t="s">
        <v>1</v>
      </c>
      <c r="P238" s="21" t="s">
        <v>18</v>
      </c>
      <c r="Q238" s="21" t="s">
        <v>19</v>
      </c>
      <c r="R238" s="21" t="s">
        <v>9</v>
      </c>
      <c r="S238" s="21" t="s">
        <v>10</v>
      </c>
      <c r="T238" s="23"/>
      <c r="U238" s="24"/>
      <c r="V238" s="25" t="s">
        <v>20</v>
      </c>
      <c r="W238" s="20" t="s">
        <v>21</v>
      </c>
      <c r="X238" s="3" t="s">
        <v>22</v>
      </c>
      <c r="Y238" s="3" t="s">
        <v>23</v>
      </c>
      <c r="Z238" s="3" t="s">
        <v>24</v>
      </c>
      <c r="AA238" s="20" t="s">
        <v>25</v>
      </c>
      <c r="AB238" s="20" t="s">
        <v>26</v>
      </c>
      <c r="AC238" s="26" t="s">
        <v>27</v>
      </c>
      <c r="AD238" s="26" t="s">
        <v>28</v>
      </c>
      <c r="AE238" s="3" t="s">
        <v>29</v>
      </c>
      <c r="AF238" s="20" t="s">
        <v>30</v>
      </c>
      <c r="AG238" s="20" t="s">
        <v>31</v>
      </c>
      <c r="AH238" s="20" t="s">
        <v>32</v>
      </c>
      <c r="AI238" s="3" t="s">
        <v>33</v>
      </c>
      <c r="AJ238" s="22" t="s">
        <v>34</v>
      </c>
      <c r="AK238" s="20" t="s">
        <v>35</v>
      </c>
      <c r="AL238" s="20" t="s">
        <v>36</v>
      </c>
      <c r="AM238" s="3" t="s">
        <v>1</v>
      </c>
      <c r="AN238" s="20" t="s">
        <v>37</v>
      </c>
      <c r="AO238" s="20" t="s">
        <v>38</v>
      </c>
      <c r="AP238" s="21" t="s">
        <v>9</v>
      </c>
      <c r="AQ238" s="21" t="s">
        <v>10</v>
      </c>
      <c r="AR238" s="23"/>
      <c r="AT238" s="27" t="s">
        <v>39</v>
      </c>
      <c r="AU238" s="27" t="s">
        <v>22</v>
      </c>
      <c r="AV238" s="28" t="s">
        <v>40</v>
      </c>
      <c r="AW238" s="26" t="s">
        <v>41</v>
      </c>
      <c r="AY238" s="3" t="s">
        <v>42</v>
      </c>
      <c r="AZ238" s="3" t="s">
        <v>43</v>
      </c>
      <c r="BA238" s="3" t="s">
        <v>44</v>
      </c>
      <c r="BB238" s="3" t="s">
        <v>45</v>
      </c>
      <c r="BC238" s="3" t="s">
        <v>46</v>
      </c>
      <c r="BD238" s="3" t="s">
        <v>47</v>
      </c>
      <c r="BE238" s="3" t="s">
        <v>48</v>
      </c>
      <c r="BF238" s="3" t="s">
        <v>49</v>
      </c>
      <c r="BG238" s="3" t="s">
        <v>50</v>
      </c>
      <c r="BH238" s="3" t="s">
        <v>51</v>
      </c>
      <c r="BI238" s="29" t="s">
        <v>52</v>
      </c>
      <c r="BJ238" s="29" t="s">
        <v>53</v>
      </c>
      <c r="BK238" s="29" t="s">
        <v>54</v>
      </c>
      <c r="BL238" s="29" t="s">
        <v>55</v>
      </c>
      <c r="BM238" s="29" t="s">
        <v>56</v>
      </c>
      <c r="BN238" s="30"/>
      <c r="BO238" s="20" t="s">
        <v>57</v>
      </c>
      <c r="BP238" s="20" t="s">
        <v>58</v>
      </c>
      <c r="BQ238" s="21" t="s">
        <v>59</v>
      </c>
      <c r="BR238" s="21" t="s">
        <v>60</v>
      </c>
      <c r="BS238" s="21" t="s">
        <v>61</v>
      </c>
    </row>
    <row r="239" spans="1:73" x14ac:dyDescent="0.3">
      <c r="B239" s="31" t="s">
        <v>84</v>
      </c>
      <c r="C239" s="32">
        <v>0.79</v>
      </c>
      <c r="D239" s="32">
        <v>0.48</v>
      </c>
      <c r="E239" s="32">
        <v>1.3</v>
      </c>
      <c r="F239" s="33"/>
      <c r="H239" s="34">
        <f>N239^2</f>
        <v>6.4603082389775773E-2</v>
      </c>
      <c r="I239" s="35">
        <f t="shared" ref="I239:I244" si="255">1/H239</f>
        <v>15.479137573755493</v>
      </c>
      <c r="J239" s="36">
        <f>LN(M239)</f>
        <v>-0.23572233352106983</v>
      </c>
      <c r="K239" s="36">
        <f t="shared" ref="K239:K244" si="256">I239*J239</f>
        <v>-3.6487784297793158</v>
      </c>
      <c r="L239" s="36">
        <f>LN(M239)</f>
        <v>-0.23572233352106983</v>
      </c>
      <c r="M239" s="37">
        <f>C239</f>
        <v>0.79</v>
      </c>
      <c r="N239" s="38">
        <f>(Q239-P239)/(2*O239)</f>
        <v>0.25417136422062925</v>
      </c>
      <c r="O239" s="39">
        <f t="shared" ref="O239:O245" si="257">$E$2</f>
        <v>1.9599639845400536</v>
      </c>
      <c r="P239" s="40">
        <f t="shared" ref="P239:Q244" si="258">LN(R239)</f>
        <v>-0.73396917508020043</v>
      </c>
      <c r="Q239" s="40">
        <f t="shared" si="258"/>
        <v>0.26236426446749106</v>
      </c>
      <c r="R239" s="41">
        <f>D239</f>
        <v>0.48</v>
      </c>
      <c r="S239" s="41">
        <f>E239</f>
        <v>1.3</v>
      </c>
      <c r="T239" s="42"/>
      <c r="V239" s="43">
        <f>(J239-L245)^2</f>
        <v>3.6074942532515121E-2</v>
      </c>
      <c r="W239" s="44">
        <f t="shared" ref="W239:W244" si="259">I239*V239</f>
        <v>0.5584089984261249</v>
      </c>
      <c r="X239" s="2">
        <v>1</v>
      </c>
      <c r="Y239" s="30"/>
      <c r="Z239" s="30"/>
      <c r="AA239" s="35">
        <f t="shared" ref="AA239:AA244" si="260">I239^2</f>
        <v>239.60370002724909</v>
      </c>
      <c r="AB239" s="45"/>
      <c r="AC239" s="46">
        <f>AC245</f>
        <v>2.3280930253065466E-4</v>
      </c>
      <c r="AD239" s="46">
        <f>AD245</f>
        <v>2.3280930253065466E-4</v>
      </c>
      <c r="AE239" s="44">
        <f t="shared" ref="AE239:AE244" si="261">1/I239</f>
        <v>6.4603082389775773E-2</v>
      </c>
      <c r="AF239" s="47">
        <f t="shared" ref="AF239:AF244" si="262">1/(AD239+AE239)</f>
        <v>15.423555902427147</v>
      </c>
      <c r="AG239" s="48">
        <f>AF239/AF245</f>
        <v>0.14676206000698921</v>
      </c>
      <c r="AH239" s="49">
        <f t="shared" ref="AH239:AH244" si="263">AF239*J239</f>
        <v>-3.6356765885127968</v>
      </c>
      <c r="AI239" s="49">
        <f t="shared" ref="AI239:AI245" si="264">AH239/AF239</f>
        <v>-0.2357223335210698</v>
      </c>
      <c r="AJ239" s="50">
        <f t="shared" ref="AJ239:AJ245" si="265">EXP(AI239)</f>
        <v>0.79</v>
      </c>
      <c r="AK239" s="51">
        <f t="shared" ref="AK239:AK245" si="266">1/AF239</f>
        <v>6.4835891692306427E-2</v>
      </c>
      <c r="AL239" s="50">
        <f t="shared" ref="AL239:AL245" si="267">SQRT(AK239)</f>
        <v>0.25462892940965376</v>
      </c>
      <c r="AM239" s="39">
        <f t="shared" ref="AM239:AM245" si="268">$E$2</f>
        <v>1.9599639845400536</v>
      </c>
      <c r="AN239" s="40">
        <f t="shared" ref="AN239:AN245" si="269">AI239-(AM239*AL239)</f>
        <v>-0.73478586458598283</v>
      </c>
      <c r="AO239" s="40">
        <f>AI239+(1.96*AL239)</f>
        <v>0.26335036812185153</v>
      </c>
      <c r="AP239" s="52">
        <f t="shared" ref="AP239:AQ244" si="270">EXP(AN239)</f>
        <v>0.47960814906927574</v>
      </c>
      <c r="AQ239" s="52">
        <f t="shared" si="270"/>
        <v>1.30128256701875</v>
      </c>
      <c r="AR239" s="19"/>
      <c r="AT239" s="53"/>
      <c r="AU239" s="53">
        <v>1</v>
      </c>
      <c r="AV239" s="54"/>
      <c r="AW239" s="54"/>
      <c r="AY239" s="30"/>
      <c r="AZ239" s="30"/>
      <c r="BA239" s="2"/>
      <c r="BB239" s="2"/>
      <c r="BC239" s="2"/>
      <c r="BD239" s="2"/>
      <c r="BE239" s="2"/>
      <c r="BF239" s="2"/>
      <c r="BG239" s="2"/>
      <c r="BH239" s="2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1:73" x14ac:dyDescent="0.3">
      <c r="B240" s="31" t="s">
        <v>85</v>
      </c>
      <c r="C240" s="32">
        <v>0.94</v>
      </c>
      <c r="D240" s="32">
        <v>0.56999999999999995</v>
      </c>
      <c r="E240" s="32">
        <v>1.54</v>
      </c>
      <c r="F240" s="33"/>
      <c r="H240" s="34">
        <f t="shared" ref="H240:H244" si="271">N240^2</f>
        <v>6.4288067957186862E-2</v>
      </c>
      <c r="I240" s="35">
        <f t="shared" si="255"/>
        <v>15.5549860460258</v>
      </c>
      <c r="J240" s="36">
        <f t="shared" ref="J240:J244" si="272">LN(M240)</f>
        <v>-6.1875403718087529E-2</v>
      </c>
      <c r="K240" s="36">
        <f t="shared" si="256"/>
        <v>-0.96247104142706441</v>
      </c>
      <c r="L240" s="36">
        <f t="shared" ref="L240:L244" si="273">LN(M240)</f>
        <v>-6.1875403718087529E-2</v>
      </c>
      <c r="M240" s="37">
        <f t="shared" ref="M240:M244" si="274">C240</f>
        <v>0.94</v>
      </c>
      <c r="N240" s="38">
        <f t="shared" ref="N240:N244" si="275">(Q240-P240)/(2*O240)</f>
        <v>0.25355091787880962</v>
      </c>
      <c r="O240" s="39">
        <f t="shared" si="257"/>
        <v>1.9599639845400536</v>
      </c>
      <c r="P240" s="40">
        <f t="shared" si="258"/>
        <v>-0.56211891815354131</v>
      </c>
      <c r="Q240" s="40">
        <f t="shared" si="258"/>
        <v>0.43178241642553783</v>
      </c>
      <c r="R240" s="41">
        <f t="shared" ref="R240:S244" si="276">D240</f>
        <v>0.56999999999999995</v>
      </c>
      <c r="S240" s="41">
        <f t="shared" si="276"/>
        <v>1.54</v>
      </c>
      <c r="T240" s="42"/>
      <c r="V240" s="43">
        <f>(J240-L245)^2</f>
        <v>2.5879536704420143E-4</v>
      </c>
      <c r="W240" s="44">
        <f t="shared" si="259"/>
        <v>4.0255583231486782E-3</v>
      </c>
      <c r="X240" s="2">
        <v>1</v>
      </c>
      <c r="Y240" s="30"/>
      <c r="Z240" s="30"/>
      <c r="AA240" s="35">
        <f t="shared" si="260"/>
        <v>241.95759089205734</v>
      </c>
      <c r="AB240" s="45"/>
      <c r="AC240" s="46">
        <f>AC245</f>
        <v>2.3280930253065466E-4</v>
      </c>
      <c r="AD240" s="46">
        <f>AD245</f>
        <v>2.3280930253065466E-4</v>
      </c>
      <c r="AE240" s="44">
        <f t="shared" si="261"/>
        <v>6.4288067957186862E-2</v>
      </c>
      <c r="AF240" s="47">
        <f t="shared" si="262"/>
        <v>15.498859322303923</v>
      </c>
      <c r="AG240" s="48">
        <f>AF240/AF245</f>
        <v>0.14747860586039696</v>
      </c>
      <c r="AH240" s="49">
        <f t="shared" si="263"/>
        <v>-0.9589981777373997</v>
      </c>
      <c r="AI240" s="49">
        <f t="shared" si="264"/>
        <v>-6.1875403718087529E-2</v>
      </c>
      <c r="AJ240" s="50">
        <f t="shared" si="265"/>
        <v>0.94</v>
      </c>
      <c r="AK240" s="51">
        <f t="shared" si="266"/>
        <v>6.4520877259717516E-2</v>
      </c>
      <c r="AL240" s="50">
        <f t="shared" si="267"/>
        <v>0.25400960072351109</v>
      </c>
      <c r="AM240" s="39">
        <f t="shared" si="268"/>
        <v>1.9599639845400536</v>
      </c>
      <c r="AN240" s="40">
        <f t="shared" si="269"/>
        <v>-0.55972507286356843</v>
      </c>
      <c r="AO240" s="40">
        <f>AI240+(1.96*AL240)</f>
        <v>0.43598341369999422</v>
      </c>
      <c r="AP240" s="52">
        <f t="shared" si="270"/>
        <v>0.57136612631041972</v>
      </c>
      <c r="AQ240" s="52">
        <f t="shared" si="270"/>
        <v>1.5464831441032714</v>
      </c>
      <c r="AR240" s="19"/>
      <c r="AT240" s="53"/>
      <c r="AU240" s="53">
        <v>1</v>
      </c>
      <c r="AV240" s="54"/>
      <c r="AW240" s="54"/>
      <c r="AY240" s="30"/>
      <c r="AZ240" s="30"/>
      <c r="BA240" s="2"/>
      <c r="BB240" s="2"/>
      <c r="BC240" s="2"/>
      <c r="BD240" s="2"/>
      <c r="BE240" s="2"/>
      <c r="BF240" s="2"/>
      <c r="BG240" s="2"/>
      <c r="BH240" s="2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1:71" x14ac:dyDescent="0.3">
      <c r="B241" s="31" t="s">
        <v>86</v>
      </c>
      <c r="C241" s="32">
        <v>0.86</v>
      </c>
      <c r="D241" s="32">
        <v>0.61</v>
      </c>
      <c r="E241" s="32">
        <v>1.22</v>
      </c>
      <c r="F241" s="33"/>
      <c r="H241" s="34">
        <f t="shared" si="271"/>
        <v>3.1267614488666252E-2</v>
      </c>
      <c r="I241" s="35">
        <f t="shared" si="255"/>
        <v>31.981972924812528</v>
      </c>
      <c r="J241" s="36">
        <f t="shared" si="272"/>
        <v>-0.15082288973458366</v>
      </c>
      <c r="K241" s="36">
        <f t="shared" si="256"/>
        <v>-4.8236135759334395</v>
      </c>
      <c r="L241" s="36">
        <f t="shared" si="273"/>
        <v>-0.15082288973458366</v>
      </c>
      <c r="M241" s="37">
        <f t="shared" si="274"/>
        <v>0.86</v>
      </c>
      <c r="N241" s="38">
        <f t="shared" si="275"/>
        <v>0.17682650957553353</v>
      </c>
      <c r="O241" s="39">
        <f t="shared" si="257"/>
        <v>1.9599639845400536</v>
      </c>
      <c r="P241" s="40">
        <f t="shared" si="258"/>
        <v>-0.49429632181478012</v>
      </c>
      <c r="Q241" s="40">
        <f t="shared" si="258"/>
        <v>0.19885085874516517</v>
      </c>
      <c r="R241" s="41">
        <f t="shared" si="276"/>
        <v>0.61</v>
      </c>
      <c r="S241" s="41">
        <f t="shared" si="276"/>
        <v>1.22</v>
      </c>
      <c r="T241" s="42"/>
      <c r="V241" s="43">
        <f>(J241-L245)^2</f>
        <v>1.1032268050684569E-2</v>
      </c>
      <c r="W241" s="44">
        <f t="shared" si="259"/>
        <v>0.35283369809626819</v>
      </c>
      <c r="X241" s="2">
        <v>1</v>
      </c>
      <c r="Y241" s="30"/>
      <c r="Z241" s="30"/>
      <c r="AA241" s="35">
        <f t="shared" si="260"/>
        <v>1022.8465921634416</v>
      </c>
      <c r="AB241" s="45"/>
      <c r="AC241" s="46">
        <f>AC245</f>
        <v>2.3280930253065466E-4</v>
      </c>
      <c r="AD241" s="46">
        <f>AD245</f>
        <v>2.3280930253065466E-4</v>
      </c>
      <c r="AE241" s="44">
        <f t="shared" si="261"/>
        <v>3.1267614488666252E-2</v>
      </c>
      <c r="AF241" s="47">
        <f t="shared" si="262"/>
        <v>31.745604650546305</v>
      </c>
      <c r="AG241" s="48">
        <f>AF241/AF245</f>
        <v>0.30207368288842235</v>
      </c>
      <c r="AH241" s="49">
        <f t="shared" si="263"/>
        <v>-4.7879638297670315</v>
      </c>
      <c r="AI241" s="49">
        <f t="shared" si="264"/>
        <v>-0.15082288973458366</v>
      </c>
      <c r="AJ241" s="50">
        <f t="shared" si="265"/>
        <v>0.86</v>
      </c>
      <c r="AK241" s="51">
        <f t="shared" si="266"/>
        <v>3.1500423791196906E-2</v>
      </c>
      <c r="AL241" s="50">
        <f t="shared" si="267"/>
        <v>0.17748358738541686</v>
      </c>
      <c r="AM241" s="39">
        <f t="shared" si="268"/>
        <v>1.9599639845400536</v>
      </c>
      <c r="AN241" s="40">
        <f t="shared" si="269"/>
        <v>-0.49868432885696812</v>
      </c>
      <c r="AO241" s="40">
        <f>AI241+(1.96*AL241)</f>
        <v>0.19704494154083338</v>
      </c>
      <c r="AP241" s="52">
        <f t="shared" si="270"/>
        <v>0.6073291797786996</v>
      </c>
      <c r="AQ241" s="52">
        <f t="shared" si="270"/>
        <v>1.2177987692292211</v>
      </c>
      <c r="AR241" s="19"/>
      <c r="AT241" s="53"/>
      <c r="AU241" s="53">
        <v>1</v>
      </c>
      <c r="AV241" s="54"/>
      <c r="AW241" s="54"/>
      <c r="AY241" s="30"/>
      <c r="AZ241" s="30"/>
      <c r="BA241" s="2"/>
      <c r="BB241" s="2"/>
      <c r="BC241" s="2"/>
      <c r="BD241" s="2"/>
      <c r="BE241" s="2"/>
      <c r="BF241" s="2"/>
      <c r="BG241" s="2"/>
      <c r="BH241" s="2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1:71" x14ac:dyDescent="0.3">
      <c r="A242" s="5"/>
      <c r="B242" s="31" t="s">
        <v>87</v>
      </c>
      <c r="C242" s="32">
        <v>0.82</v>
      </c>
      <c r="D242" s="32">
        <v>0.51</v>
      </c>
      <c r="E242" s="32">
        <v>1.31</v>
      </c>
      <c r="F242" s="33"/>
      <c r="H242" s="34">
        <f t="shared" si="271"/>
        <v>5.7917459742045131E-2</v>
      </c>
      <c r="I242" s="35">
        <f t="shared" si="255"/>
        <v>17.265950621001611</v>
      </c>
      <c r="J242" s="36">
        <f t="shared" si="272"/>
        <v>-0.19845093872383832</v>
      </c>
      <c r="K242" s="36">
        <f t="shared" si="256"/>
        <v>-3.4264441086972091</v>
      </c>
      <c r="L242" s="36">
        <f t="shared" si="273"/>
        <v>-0.19845093872383832</v>
      </c>
      <c r="M242" s="37">
        <f t="shared" si="274"/>
        <v>0.82</v>
      </c>
      <c r="N242" s="38">
        <f t="shared" si="275"/>
        <v>0.24066046568151805</v>
      </c>
      <c r="O242" s="39">
        <f t="shared" si="257"/>
        <v>1.9599639845400536</v>
      </c>
      <c r="P242" s="40">
        <f t="shared" si="258"/>
        <v>-0.67334455326376563</v>
      </c>
      <c r="Q242" s="40">
        <f t="shared" si="258"/>
        <v>0.27002713721306021</v>
      </c>
      <c r="R242" s="41">
        <f t="shared" si="276"/>
        <v>0.51</v>
      </c>
      <c r="S242" s="41">
        <f t="shared" si="276"/>
        <v>1.31</v>
      </c>
      <c r="T242" s="42"/>
      <c r="V242" s="43">
        <f>(J242-L245)^2</f>
        <v>2.3305885636972543E-2</v>
      </c>
      <c r="W242" s="44">
        <f t="shared" si="259"/>
        <v>0.4023982705866786</v>
      </c>
      <c r="X242" s="2">
        <v>1</v>
      </c>
      <c r="Y242" s="30"/>
      <c r="Z242" s="30"/>
      <c r="AA242" s="35">
        <f t="shared" si="260"/>
        <v>298.11305084686592</v>
      </c>
      <c r="AB242" s="45"/>
      <c r="AC242" s="46">
        <f>AC245</f>
        <v>2.3280930253065466E-4</v>
      </c>
      <c r="AD242" s="46">
        <f>AD245</f>
        <v>2.3280930253065466E-4</v>
      </c>
      <c r="AE242" s="44">
        <f t="shared" si="261"/>
        <v>5.7917459742045131E-2</v>
      </c>
      <c r="AF242" s="47">
        <f t="shared" si="262"/>
        <v>17.196824992046693</v>
      </c>
      <c r="AG242" s="48">
        <f>AF242/AF245</f>
        <v>0.16363551164068987</v>
      </c>
      <c r="AH242" s="49">
        <f t="shared" si="263"/>
        <v>-3.4127260627412297</v>
      </c>
      <c r="AI242" s="49">
        <f t="shared" si="264"/>
        <v>-0.19845093872383832</v>
      </c>
      <c r="AJ242" s="50">
        <f t="shared" si="265"/>
        <v>0.82</v>
      </c>
      <c r="AK242" s="51">
        <f t="shared" si="266"/>
        <v>5.8150269044575785E-2</v>
      </c>
      <c r="AL242" s="50">
        <f t="shared" si="267"/>
        <v>0.24114366888760688</v>
      </c>
      <c r="AM242" s="39">
        <f t="shared" si="268"/>
        <v>1.9599639845400536</v>
      </c>
      <c r="AN242" s="40">
        <f t="shared" si="269"/>
        <v>-0.67108384484339967</v>
      </c>
      <c r="AO242" s="40">
        <f>AI242+(AM242*AL242)</f>
        <v>0.27418196739572298</v>
      </c>
      <c r="AP242" s="52">
        <f t="shared" si="270"/>
        <v>0.51115426553168819</v>
      </c>
      <c r="AQ242" s="52">
        <f t="shared" si="270"/>
        <v>1.3154541502272088</v>
      </c>
      <c r="AR242" s="19"/>
      <c r="AT242" s="53"/>
      <c r="AU242" s="53">
        <v>1</v>
      </c>
      <c r="AV242" s="54"/>
      <c r="AW242" s="54"/>
      <c r="AY242" s="30"/>
      <c r="AZ242" s="30"/>
      <c r="BA242" s="2"/>
      <c r="BB242" s="2"/>
      <c r="BC242" s="2"/>
      <c r="BD242" s="2"/>
      <c r="BE242" s="2"/>
      <c r="BF242" s="2"/>
      <c r="BG242" s="2"/>
      <c r="BH242" s="2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1:71" x14ac:dyDescent="0.3">
      <c r="A243" s="5"/>
      <c r="B243" s="31" t="s">
        <v>88</v>
      </c>
      <c r="C243" s="32">
        <v>1.52</v>
      </c>
      <c r="D243" s="32">
        <v>0.91</v>
      </c>
      <c r="E243" s="32">
        <v>2.52</v>
      </c>
      <c r="F243" s="33"/>
      <c r="H243" s="34">
        <f t="shared" si="271"/>
        <v>6.7518880180264099E-2</v>
      </c>
      <c r="I243" s="35">
        <f t="shared" si="255"/>
        <v>14.81067217539994</v>
      </c>
      <c r="J243" s="36">
        <f t="shared" si="272"/>
        <v>0.41871033485818504</v>
      </c>
      <c r="K243" s="36">
        <f t="shared" si="256"/>
        <v>6.2013815060365127</v>
      </c>
      <c r="L243" s="36">
        <f t="shared" si="273"/>
        <v>0.41871033485818504</v>
      </c>
      <c r="M243" s="37">
        <f t="shared" si="274"/>
        <v>1.52</v>
      </c>
      <c r="N243" s="38">
        <f t="shared" si="275"/>
        <v>0.25984395351876882</v>
      </c>
      <c r="O243" s="39">
        <f t="shared" si="257"/>
        <v>1.9599639845400536</v>
      </c>
      <c r="P243" s="40">
        <f t="shared" si="258"/>
        <v>-9.431067947124129E-2</v>
      </c>
      <c r="Q243" s="40">
        <f t="shared" si="258"/>
        <v>0.9242589015233319</v>
      </c>
      <c r="R243" s="41">
        <f t="shared" si="276"/>
        <v>0.91</v>
      </c>
      <c r="S243" s="41">
        <f t="shared" si="276"/>
        <v>2.52</v>
      </c>
      <c r="T243" s="42"/>
      <c r="V243" s="43">
        <f>(J243-L245)^2</f>
        <v>0.21575896847399886</v>
      </c>
      <c r="W243" s="44">
        <f t="shared" si="259"/>
        <v>3.195535350970848</v>
      </c>
      <c r="X243" s="2">
        <v>1</v>
      </c>
      <c r="Y243" s="30"/>
      <c r="Z243" s="30"/>
      <c r="AA243" s="35">
        <f t="shared" si="260"/>
        <v>219.35601028716599</v>
      </c>
      <c r="AB243" s="45"/>
      <c r="AC243" s="46">
        <f>AC245</f>
        <v>2.3280930253065466E-4</v>
      </c>
      <c r="AD243" s="46">
        <f>AD245</f>
        <v>2.3280930253065466E-4</v>
      </c>
      <c r="AE243" s="44">
        <f t="shared" si="261"/>
        <v>6.7518880180264099E-2</v>
      </c>
      <c r="AF243" s="47">
        <f t="shared" si="262"/>
        <v>14.759779536626104</v>
      </c>
      <c r="AG243" s="48">
        <f>AF243/AF245</f>
        <v>0.14044592983278056</v>
      </c>
      <c r="AH243" s="49">
        <f t="shared" si="263"/>
        <v>6.1800722322137034</v>
      </c>
      <c r="AI243" s="49">
        <f t="shared" si="264"/>
        <v>0.41871033485818504</v>
      </c>
      <c r="AJ243" s="50">
        <f t="shared" si="265"/>
        <v>1.52</v>
      </c>
      <c r="AK243" s="51">
        <f t="shared" si="266"/>
        <v>6.7751689482794752E-2</v>
      </c>
      <c r="AL243" s="50">
        <f t="shared" si="267"/>
        <v>0.26029154708287155</v>
      </c>
      <c r="AM243" s="39">
        <f t="shared" si="268"/>
        <v>1.9599639845400536</v>
      </c>
      <c r="AN243" s="40">
        <f t="shared" si="269"/>
        <v>-9.1451722904454857E-2</v>
      </c>
      <c r="AO243" s="40">
        <f>AI243+(AM243*AL243)</f>
        <v>0.92887239262082488</v>
      </c>
      <c r="AP243" s="52">
        <f t="shared" si="270"/>
        <v>0.9126053730253223</v>
      </c>
      <c r="AQ243" s="52">
        <f t="shared" si="270"/>
        <v>2.5316528570732979</v>
      </c>
      <c r="AR243" s="19"/>
      <c r="AT243" s="53"/>
      <c r="AU243" s="53">
        <v>1</v>
      </c>
      <c r="AV243" s="54"/>
      <c r="AW243" s="54"/>
      <c r="AY243" s="30"/>
      <c r="AZ243" s="30"/>
      <c r="BA243" s="2"/>
      <c r="BB243" s="2"/>
      <c r="BC243" s="2"/>
      <c r="BD243" s="2"/>
      <c r="BE243" s="2"/>
      <c r="BF243" s="2"/>
      <c r="BG243" s="2"/>
      <c r="BH243" s="2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1:71" x14ac:dyDescent="0.3">
      <c r="A244" s="5"/>
      <c r="B244" s="31" t="s">
        <v>89</v>
      </c>
      <c r="C244" s="32">
        <v>1.19</v>
      </c>
      <c r="D244" s="32">
        <v>0.65</v>
      </c>
      <c r="E244" s="32">
        <v>2.1800000000000002</v>
      </c>
      <c r="F244" s="33"/>
      <c r="H244" s="34">
        <f t="shared" si="271"/>
        <v>9.5299789661474399E-2</v>
      </c>
      <c r="I244" s="35">
        <f t="shared" si="255"/>
        <v>10.493202593124472</v>
      </c>
      <c r="J244" s="36">
        <f t="shared" si="272"/>
        <v>0.17395330712343798</v>
      </c>
      <c r="K244" s="36">
        <f t="shared" si="256"/>
        <v>1.8253272933902371</v>
      </c>
      <c r="L244" s="36">
        <f t="shared" si="273"/>
        <v>0.17395330712343798</v>
      </c>
      <c r="M244" s="37">
        <f t="shared" si="274"/>
        <v>1.19</v>
      </c>
      <c r="N244" s="38">
        <f t="shared" si="275"/>
        <v>0.30870664013181576</v>
      </c>
      <c r="O244" s="39">
        <f t="shared" si="257"/>
        <v>1.9599639845400536</v>
      </c>
      <c r="P244" s="40">
        <f t="shared" si="258"/>
        <v>-0.43078291609245423</v>
      </c>
      <c r="Q244" s="40">
        <f t="shared" si="258"/>
        <v>0.77932487680099771</v>
      </c>
      <c r="R244" s="41">
        <f t="shared" si="276"/>
        <v>0.65</v>
      </c>
      <c r="S244" s="41">
        <f t="shared" si="276"/>
        <v>2.1800000000000002</v>
      </c>
      <c r="T244" s="42"/>
      <c r="V244" s="43">
        <f>(J244-L245)^2</f>
        <v>4.8286367604065086E-2</v>
      </c>
      <c r="W244" s="44">
        <f t="shared" si="259"/>
        <v>0.50667863775553723</v>
      </c>
      <c r="X244" s="2">
        <v>1</v>
      </c>
      <c r="Y244" s="30"/>
      <c r="Z244" s="30"/>
      <c r="AA244" s="35">
        <f t="shared" si="260"/>
        <v>110.10730066035416</v>
      </c>
      <c r="AB244" s="45"/>
      <c r="AC244" s="46">
        <f>AC245</f>
        <v>2.3280930253065466E-4</v>
      </c>
      <c r="AD244" s="46">
        <f>AD245</f>
        <v>2.3280930253065466E-4</v>
      </c>
      <c r="AE244" s="44">
        <f t="shared" si="261"/>
        <v>9.5299789661474399E-2</v>
      </c>
      <c r="AF244" s="47">
        <f t="shared" si="262"/>
        <v>10.467631058344617</v>
      </c>
      <c r="AG244" s="48">
        <f>AF244/AF245</f>
        <v>9.9604209770721069E-2</v>
      </c>
      <c r="AH244" s="49">
        <f t="shared" si="263"/>
        <v>1.8208790403470594</v>
      </c>
      <c r="AI244" s="49">
        <f t="shared" si="264"/>
        <v>0.17395330712343798</v>
      </c>
      <c r="AJ244" s="50">
        <f t="shared" si="265"/>
        <v>1.19</v>
      </c>
      <c r="AK244" s="51">
        <f t="shared" si="266"/>
        <v>9.5532598964005039E-2</v>
      </c>
      <c r="AL244" s="50">
        <f t="shared" si="267"/>
        <v>0.30908348219211756</v>
      </c>
      <c r="AM244" s="39">
        <f t="shared" si="268"/>
        <v>1.9599639845400536</v>
      </c>
      <c r="AN244" s="40">
        <f t="shared" si="269"/>
        <v>-0.43183918618933942</v>
      </c>
      <c r="AO244" s="40">
        <f>AI244+(AM244*AL244)</f>
        <v>0.77974580043621544</v>
      </c>
      <c r="AP244" s="52">
        <f t="shared" si="270"/>
        <v>0.6493137869140071</v>
      </c>
      <c r="AQ244" s="52">
        <f t="shared" si="270"/>
        <v>2.1809178066744845</v>
      </c>
      <c r="AR244" s="19"/>
      <c r="AT244" s="53"/>
      <c r="AU244" s="53">
        <v>1</v>
      </c>
      <c r="AV244" s="54"/>
      <c r="AW244" s="54"/>
      <c r="AY244" s="30"/>
      <c r="AZ244" s="30"/>
      <c r="BA244" s="2"/>
      <c r="BB244" s="2"/>
      <c r="BC244" s="2"/>
      <c r="BD244" s="2"/>
      <c r="BE244" s="2"/>
      <c r="BF244" s="2"/>
      <c r="BG244" s="2"/>
      <c r="BH244" s="2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1:71" x14ac:dyDescent="0.3">
      <c r="A245" s="5"/>
      <c r="B245" s="55">
        <f>COUNT(C239:C244)</f>
        <v>6</v>
      </c>
      <c r="C245" s="56"/>
      <c r="D245" s="56"/>
      <c r="E245" s="56"/>
      <c r="F245" s="57"/>
      <c r="H245" s="58"/>
      <c r="I245" s="59">
        <f>SUM(I239:I244)</f>
        <v>105.58592193411985</v>
      </c>
      <c r="J245" s="60"/>
      <c r="K245" s="61">
        <f>SUM(K239:K244)</f>
        <v>-4.8345983564102806</v>
      </c>
      <c r="L245" s="62">
        <f>K245/I245</f>
        <v>-4.5788285671519914E-2</v>
      </c>
      <c r="M245" s="63">
        <f>EXP(L245)</f>
        <v>0.95524417966382302</v>
      </c>
      <c r="N245" s="64">
        <f>SQRT(1/I245)</f>
        <v>9.7318855268870935E-2</v>
      </c>
      <c r="O245" s="39">
        <f t="shared" si="257"/>
        <v>1.9599639845400536</v>
      </c>
      <c r="P245" s="65">
        <f>L245-(N245*O245)</f>
        <v>-0.23652973701517296</v>
      </c>
      <c r="Q245" s="65">
        <f>L245+(N245*O245)</f>
        <v>0.14495316567213315</v>
      </c>
      <c r="R245" s="66">
        <f>EXP(P245)</f>
        <v>0.78936240867102914</v>
      </c>
      <c r="S245" s="67">
        <f>EXP(Q245)</f>
        <v>1.1559854291996008</v>
      </c>
      <c r="T245" s="68"/>
      <c r="U245" s="68"/>
      <c r="V245" s="69"/>
      <c r="W245" s="70">
        <f>SUM(W239:W244)</f>
        <v>5.0198805141586051</v>
      </c>
      <c r="X245" s="71">
        <f>SUM(X239:X244)</f>
        <v>6</v>
      </c>
      <c r="Y245" s="72">
        <f>W245-(X245-1)</f>
        <v>1.9880514158605145E-2</v>
      </c>
      <c r="Z245" s="59">
        <f>I245</f>
        <v>105.58592193411985</v>
      </c>
      <c r="AA245" s="59">
        <f>SUM(AA239:AA244)</f>
        <v>2131.9842448771342</v>
      </c>
      <c r="AB245" s="73">
        <f>AA245/Z245</f>
        <v>20.19193663154622</v>
      </c>
      <c r="AC245" s="74">
        <f>Y245/(Z245-AB245)</f>
        <v>2.3280930253065466E-4</v>
      </c>
      <c r="AD245" s="74">
        <f>IF(W245&lt;X245-1,"0",AC245)</f>
        <v>2.3280930253065466E-4</v>
      </c>
      <c r="AE245" s="69"/>
      <c r="AF245" s="59">
        <f>SUM(AF239:AF244)</f>
        <v>105.09225546229479</v>
      </c>
      <c r="AG245" s="75">
        <f>SUM(AG239:AG244)</f>
        <v>1</v>
      </c>
      <c r="AH245" s="72">
        <f>SUM(AH239:AH244)</f>
        <v>-4.7944133861976956</v>
      </c>
      <c r="AI245" s="72">
        <f t="shared" si="264"/>
        <v>-4.5620996191463842E-2</v>
      </c>
      <c r="AJ245" s="67">
        <f t="shared" si="265"/>
        <v>0.95540399533333309</v>
      </c>
      <c r="AK245" s="76">
        <f t="shared" si="266"/>
        <v>9.515449027152928E-3</v>
      </c>
      <c r="AL245" s="77">
        <f t="shared" si="267"/>
        <v>9.7547163091260256E-2</v>
      </c>
      <c r="AM245" s="39">
        <f t="shared" si="268"/>
        <v>1.9599639845400536</v>
      </c>
      <c r="AN245" s="65">
        <f t="shared" si="269"/>
        <v>-0.23680992264438874</v>
      </c>
      <c r="AO245" s="65">
        <f>AI245+(AM245*AL245)</f>
        <v>0.14556793026146106</v>
      </c>
      <c r="AP245" s="78">
        <f>EXP(AN245)</f>
        <v>0.78914127164903092</v>
      </c>
      <c r="AQ245" s="78">
        <f>EXP(AO245)</f>
        <v>1.1566963065959883</v>
      </c>
      <c r="AR245" s="79"/>
      <c r="AS245" s="80"/>
      <c r="AT245" s="81">
        <f>W245</f>
        <v>5.0198805141586051</v>
      </c>
      <c r="AU245" s="55">
        <f>SUM(AU239:AU244)</f>
        <v>6</v>
      </c>
      <c r="AV245" s="82">
        <f>(AT245-(AU245-1))/AT245</f>
        <v>3.9603560488206896E-3</v>
      </c>
      <c r="AW245" s="83">
        <f>IF(W245&lt;X245-1,"0%",AV245)</f>
        <v>3.9603560488206896E-3</v>
      </c>
      <c r="AX245" s="80"/>
      <c r="AY245" s="61">
        <f>AT245/(AU245-1)</f>
        <v>1.0039761028317211</v>
      </c>
      <c r="AZ245" s="84">
        <f>LN(AY245)</f>
        <v>3.9682190258291637E-3</v>
      </c>
      <c r="BA245" s="61">
        <f>LN(AT245)</f>
        <v>1.6134061314599295</v>
      </c>
      <c r="BB245" s="61">
        <f>LN(AU245-1)</f>
        <v>1.6094379124341003</v>
      </c>
      <c r="BC245" s="61">
        <f>SQRT(2*AT245)</f>
        <v>3.1685581939294107</v>
      </c>
      <c r="BD245" s="61">
        <f>SQRT(2*AU245-3)</f>
        <v>3</v>
      </c>
      <c r="BE245" s="61">
        <f>2*(AU245-2)</f>
        <v>8</v>
      </c>
      <c r="BF245" s="61">
        <f>3*(AU245-2)^2</f>
        <v>48</v>
      </c>
      <c r="BG245" s="61">
        <f>1/BE245</f>
        <v>0.125</v>
      </c>
      <c r="BH245" s="85">
        <f>1/BF245</f>
        <v>2.0833333333333332E-2</v>
      </c>
      <c r="BI245" s="85">
        <f>SQRT(BG245*(1-BH245))</f>
        <v>0.34985115882805551</v>
      </c>
      <c r="BJ245" s="86">
        <f>0.5*(BA245-BB245)/(BC245-BD245)</f>
        <v>1.1771065331570426E-2</v>
      </c>
      <c r="BK245" s="86">
        <f>IF(W245&lt;=X245,BI245,BJ245)</f>
        <v>0.34985115882805551</v>
      </c>
      <c r="BL245" s="72">
        <f>AZ245-(1.96*BK245)</f>
        <v>-0.68174005227715972</v>
      </c>
      <c r="BM245" s="72">
        <f>AZ245+(1.96*BK245)</f>
        <v>0.68967649032881795</v>
      </c>
      <c r="BN245" s="72"/>
      <c r="BO245" s="84">
        <f>EXP(BL245)</f>
        <v>0.50573621883260444</v>
      </c>
      <c r="BP245" s="84">
        <f>EXP(BM245)</f>
        <v>1.9930706513048886</v>
      </c>
      <c r="BQ245" s="87">
        <f>AW245</f>
        <v>3.9603560488206896E-3</v>
      </c>
      <c r="BR245" s="87">
        <f>(BO245-1)/BO245</f>
        <v>-0.97731537264289514</v>
      </c>
      <c r="BS245" s="87">
        <f>(BP245-1)/BP245</f>
        <v>0.49826163997483613</v>
      </c>
    </row>
    <row r="246" spans="1:71" x14ac:dyDescent="0.3">
      <c r="C246" s="88"/>
      <c r="D246" s="88"/>
      <c r="E246" s="88"/>
      <c r="F246" s="89"/>
      <c r="N246" s="90"/>
      <c r="O246" s="90"/>
      <c r="P246" s="90"/>
      <c r="Q246" s="90"/>
      <c r="R246" s="90"/>
      <c r="S246" s="90"/>
      <c r="T246" s="90"/>
      <c r="X246" s="91"/>
      <c r="Y246" s="92"/>
      <c r="Z246" s="92"/>
      <c r="AA246" s="92"/>
      <c r="AB246" s="93"/>
      <c r="AC246" s="93"/>
      <c r="AD246" s="93"/>
      <c r="AE246" s="93"/>
      <c r="AP246" s="94"/>
      <c r="AQ246" s="94"/>
      <c r="AR246" s="94"/>
      <c r="BC246" s="95"/>
      <c r="BJ246" s="92" t="s">
        <v>80</v>
      </c>
      <c r="BP246" s="96" t="s">
        <v>81</v>
      </c>
      <c r="BQ246" s="97">
        <f>BQ245</f>
        <v>3.9603560488206896E-3</v>
      </c>
      <c r="BR246" s="97" t="str">
        <f>IF(BR245&lt;0,"0%",BR245)</f>
        <v>0%</v>
      </c>
      <c r="BS246" s="98">
        <f>IF(BS245&lt;0,"0%",BS245)</f>
        <v>0.49826163997483613</v>
      </c>
    </row>
    <row r="247" spans="1:71" ht="26" x14ac:dyDescent="0.3">
      <c r="A247" s="5"/>
      <c r="B247" s="5"/>
      <c r="C247" s="99"/>
      <c r="D247" s="99"/>
      <c r="E247" s="99"/>
      <c r="F247" s="100"/>
      <c r="G247" s="5"/>
      <c r="H247" s="5"/>
      <c r="N247" s="101"/>
      <c r="O247" s="101"/>
      <c r="P247" s="101"/>
      <c r="Q247" s="101"/>
      <c r="R247" s="101"/>
      <c r="S247" s="101"/>
      <c r="T247" s="101"/>
      <c r="AB247" s="1"/>
      <c r="AE247" s="95"/>
      <c r="AF247" s="102"/>
      <c r="AG247" s="102"/>
      <c r="AH247" s="102"/>
      <c r="AI247" s="102"/>
      <c r="AJ247" s="102"/>
      <c r="AK247" s="103" t="s">
        <v>82</v>
      </c>
      <c r="AL247" s="104">
        <f>TINV((1-$E$1),(X245-2))</f>
        <v>2.776445105197793</v>
      </c>
      <c r="AN247" s="105" t="s">
        <v>83</v>
      </c>
      <c r="AO247" s="106">
        <f>$E$1</f>
        <v>0.95</v>
      </c>
      <c r="AP247" s="107">
        <f>EXP(AI245-AL247*SQRT((1/Z245)+AD245))</f>
        <v>0.72678669788161543</v>
      </c>
      <c r="AQ247" s="107">
        <f>EXP(AI245+AL247*SQRT((1/Z245)+AD245))</f>
        <v>1.2559349214280457</v>
      </c>
      <c r="AR247" s="19"/>
      <c r="BB247" s="108"/>
      <c r="BC247" s="95"/>
      <c r="BD247" s="95"/>
      <c r="BF247" s="42"/>
      <c r="BH247" s="95"/>
      <c r="BI247" s="109"/>
      <c r="BM247" s="95"/>
    </row>
    <row r="248" spans="1:71" ht="14.5" x14ac:dyDescent="0.3">
      <c r="A248" s="5"/>
      <c r="B248" s="5"/>
      <c r="C248" s="99"/>
      <c r="D248" s="99"/>
      <c r="E248" s="99"/>
      <c r="F248" s="100"/>
      <c r="G248" s="5"/>
      <c r="H248" s="5"/>
      <c r="N248" s="101"/>
      <c r="O248" s="101"/>
      <c r="P248" s="101"/>
      <c r="Q248" s="101"/>
      <c r="R248" s="101"/>
      <c r="S248" s="101"/>
      <c r="T248" s="101"/>
      <c r="AB248" s="1"/>
      <c r="AE248" s="95"/>
      <c r="AF248" s="102"/>
      <c r="AG248" s="102"/>
      <c r="AH248" s="110"/>
      <c r="AI248" s="111"/>
      <c r="AJ248" s="112"/>
      <c r="AK248" s="113"/>
      <c r="AL248" s="14"/>
      <c r="AO248" s="114"/>
      <c r="AP248" s="19"/>
      <c r="AQ248" s="19"/>
      <c r="AR248" s="19"/>
      <c r="BB248" s="108"/>
      <c r="BC248" s="95"/>
      <c r="BD248" s="95"/>
      <c r="BF248" s="42"/>
      <c r="BH248" s="95"/>
      <c r="BI248" s="115"/>
      <c r="BM248" s="95"/>
    </row>
    <row r="249" spans="1:71" x14ac:dyDescent="0.3">
      <c r="C249" s="89"/>
      <c r="D249" s="89"/>
      <c r="E249" s="89"/>
      <c r="F249" s="89"/>
    </row>
    <row r="250" spans="1:71" x14ac:dyDescent="0.3">
      <c r="G250" s="123" t="s">
        <v>3</v>
      </c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5"/>
      <c r="T250" s="11"/>
      <c r="U250" s="123" t="s">
        <v>4</v>
      </c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5"/>
      <c r="AR250" s="11"/>
      <c r="AS250" s="123" t="s">
        <v>5</v>
      </c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5"/>
    </row>
    <row r="251" spans="1:71" x14ac:dyDescent="0.3">
      <c r="A251" s="12"/>
      <c r="B251" s="13" t="s">
        <v>6</v>
      </c>
      <c r="C251" s="120" t="s">
        <v>7</v>
      </c>
      <c r="D251" s="121"/>
      <c r="E251" s="122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</row>
    <row r="252" spans="1:71" ht="60" x14ac:dyDescent="0.3">
      <c r="B252" s="16" t="s">
        <v>93</v>
      </c>
      <c r="C252" s="17" t="s">
        <v>8</v>
      </c>
      <c r="D252" s="18" t="s">
        <v>9</v>
      </c>
      <c r="E252" s="18" t="s">
        <v>10</v>
      </c>
      <c r="F252" s="19"/>
      <c r="H252" s="17" t="s">
        <v>11</v>
      </c>
      <c r="I252" s="17" t="s">
        <v>12</v>
      </c>
      <c r="J252" s="20" t="s">
        <v>13</v>
      </c>
      <c r="K252" s="20" t="s">
        <v>14</v>
      </c>
      <c r="L252" s="20" t="s">
        <v>15</v>
      </c>
      <c r="M252" s="21" t="s">
        <v>16</v>
      </c>
      <c r="N252" s="22" t="s">
        <v>17</v>
      </c>
      <c r="O252" s="22" t="s">
        <v>1</v>
      </c>
      <c r="P252" s="21" t="s">
        <v>18</v>
      </c>
      <c r="Q252" s="21" t="s">
        <v>19</v>
      </c>
      <c r="R252" s="21" t="s">
        <v>9</v>
      </c>
      <c r="S252" s="21" t="s">
        <v>10</v>
      </c>
      <c r="T252" s="23"/>
      <c r="U252" s="24"/>
      <c r="V252" s="25" t="s">
        <v>20</v>
      </c>
      <c r="W252" s="20" t="s">
        <v>21</v>
      </c>
      <c r="X252" s="3" t="s">
        <v>22</v>
      </c>
      <c r="Y252" s="3" t="s">
        <v>23</v>
      </c>
      <c r="Z252" s="3" t="s">
        <v>24</v>
      </c>
      <c r="AA252" s="20" t="s">
        <v>25</v>
      </c>
      <c r="AB252" s="20" t="s">
        <v>26</v>
      </c>
      <c r="AC252" s="26" t="s">
        <v>27</v>
      </c>
      <c r="AD252" s="26" t="s">
        <v>28</v>
      </c>
      <c r="AE252" s="3" t="s">
        <v>29</v>
      </c>
      <c r="AF252" s="20" t="s">
        <v>30</v>
      </c>
      <c r="AG252" s="20" t="s">
        <v>31</v>
      </c>
      <c r="AH252" s="20" t="s">
        <v>32</v>
      </c>
      <c r="AI252" s="3" t="s">
        <v>33</v>
      </c>
      <c r="AJ252" s="22" t="s">
        <v>34</v>
      </c>
      <c r="AK252" s="20" t="s">
        <v>35</v>
      </c>
      <c r="AL252" s="20" t="s">
        <v>36</v>
      </c>
      <c r="AM252" s="3" t="s">
        <v>1</v>
      </c>
      <c r="AN252" s="20" t="s">
        <v>37</v>
      </c>
      <c r="AO252" s="20" t="s">
        <v>38</v>
      </c>
      <c r="AP252" s="21" t="s">
        <v>9</v>
      </c>
      <c r="AQ252" s="21" t="s">
        <v>10</v>
      </c>
      <c r="AR252" s="23"/>
      <c r="AT252" s="27" t="s">
        <v>39</v>
      </c>
      <c r="AU252" s="27" t="s">
        <v>22</v>
      </c>
      <c r="AV252" s="28" t="s">
        <v>40</v>
      </c>
      <c r="AW252" s="26" t="s">
        <v>41</v>
      </c>
      <c r="AY252" s="3" t="s">
        <v>42</v>
      </c>
      <c r="AZ252" s="3" t="s">
        <v>43</v>
      </c>
      <c r="BA252" s="3" t="s">
        <v>44</v>
      </c>
      <c r="BB252" s="3" t="s">
        <v>45</v>
      </c>
      <c r="BC252" s="3" t="s">
        <v>46</v>
      </c>
      <c r="BD252" s="3" t="s">
        <v>47</v>
      </c>
      <c r="BE252" s="3" t="s">
        <v>48</v>
      </c>
      <c r="BF252" s="3" t="s">
        <v>49</v>
      </c>
      <c r="BG252" s="3" t="s">
        <v>50</v>
      </c>
      <c r="BH252" s="3" t="s">
        <v>51</v>
      </c>
      <c r="BI252" s="29" t="s">
        <v>52</v>
      </c>
      <c r="BJ252" s="29" t="s">
        <v>53</v>
      </c>
      <c r="BK252" s="29" t="s">
        <v>54</v>
      </c>
      <c r="BL252" s="29" t="s">
        <v>55</v>
      </c>
      <c r="BM252" s="29" t="s">
        <v>56</v>
      </c>
      <c r="BN252" s="30"/>
      <c r="BO252" s="20" t="s">
        <v>57</v>
      </c>
      <c r="BP252" s="20" t="s">
        <v>58</v>
      </c>
      <c r="BQ252" s="21" t="s">
        <v>59</v>
      </c>
      <c r="BR252" s="21" t="s">
        <v>60</v>
      </c>
      <c r="BS252" s="21" t="s">
        <v>61</v>
      </c>
    </row>
    <row r="253" spans="1:71" x14ac:dyDescent="0.3">
      <c r="B253" s="31" t="s">
        <v>84</v>
      </c>
      <c r="C253" s="32">
        <v>1.05</v>
      </c>
      <c r="D253" s="32">
        <v>0.6</v>
      </c>
      <c r="E253" s="32">
        <v>1.84</v>
      </c>
      <c r="F253" s="33"/>
      <c r="H253" s="34">
        <f t="shared" ref="H253:H258" si="277">N253^2</f>
        <v>8.1721859181071971E-2</v>
      </c>
      <c r="I253" s="35">
        <f t="shared" ref="I253:I258" si="278">1/H253</f>
        <v>12.236628119097114</v>
      </c>
      <c r="J253" s="36">
        <f t="shared" ref="J253:J258" si="279">LN(M253)</f>
        <v>4.8790164169432049E-2</v>
      </c>
      <c r="K253" s="36">
        <f t="shared" ref="K253:K258" si="280">I253*J253</f>
        <v>0.59702709481103666</v>
      </c>
      <c r="L253" s="36">
        <f t="shared" ref="L253:L258" si="281">LN(M253)</f>
        <v>4.8790164169432049E-2</v>
      </c>
      <c r="M253" s="37">
        <f t="shared" ref="M253:M258" si="282">C253</f>
        <v>1.05</v>
      </c>
      <c r="N253" s="38">
        <f t="shared" ref="N253:N258" si="283">(Q253-P253)/(2*O253)</f>
        <v>0.28587035379883652</v>
      </c>
      <c r="O253" s="39">
        <f t="shared" ref="O253:O259" si="284">$E$2</f>
        <v>1.9599639845400536</v>
      </c>
      <c r="P253" s="40">
        <f t="shared" ref="P253:Q258" si="285">LN(R253)</f>
        <v>-0.51082562376599072</v>
      </c>
      <c r="Q253" s="40">
        <f t="shared" si="285"/>
        <v>0.60976557162089429</v>
      </c>
      <c r="R253" s="41">
        <f t="shared" ref="R253:S258" si="286">D253</f>
        <v>0.6</v>
      </c>
      <c r="S253" s="41">
        <f t="shared" si="286"/>
        <v>1.84</v>
      </c>
      <c r="T253" s="42"/>
      <c r="V253" s="43">
        <f>(J253-L259)^2</f>
        <v>1.7312690421582606E-4</v>
      </c>
      <c r="W253" s="44">
        <f t="shared" ref="W253:W258" si="287">I253*V253</f>
        <v>2.11848954429961E-3</v>
      </c>
      <c r="X253" s="2">
        <v>1</v>
      </c>
      <c r="Y253" s="30"/>
      <c r="Z253" s="30"/>
      <c r="AA253" s="35">
        <f t="shared" ref="AA253:AA258" si="288">I253^2</f>
        <v>149.73506772507818</v>
      </c>
      <c r="AB253" s="45"/>
      <c r="AC253" s="46">
        <f>AC259</f>
        <v>-3.4362517255378922E-2</v>
      </c>
      <c r="AD253" s="46" t="str">
        <f>AD259</f>
        <v>0</v>
      </c>
      <c r="AE253" s="44">
        <f t="shared" ref="AE253:AE258" si="289">1/I253</f>
        <v>8.1721859181071971E-2</v>
      </c>
      <c r="AF253" s="47">
        <f t="shared" ref="AF253:AF258" si="290">1/(AD253+AE253)</f>
        <v>12.236628119097114</v>
      </c>
      <c r="AG253" s="48">
        <f>AF253/AF259</f>
        <v>0.14711216265518542</v>
      </c>
      <c r="AH253" s="49">
        <f t="shared" ref="AH253:AH258" si="291">AF253*J253</f>
        <v>0.59702709481103666</v>
      </c>
      <c r="AI253" s="49">
        <f t="shared" ref="AI253:AI259" si="292">AH253/AF253</f>
        <v>4.8790164169432049E-2</v>
      </c>
      <c r="AJ253" s="50">
        <f t="shared" ref="AJ253:AJ259" si="293">EXP(AI253)</f>
        <v>1.05</v>
      </c>
      <c r="AK253" s="51">
        <f t="shared" ref="AK253:AK259" si="294">1/AF253</f>
        <v>8.1721859181071971E-2</v>
      </c>
      <c r="AL253" s="50">
        <f t="shared" ref="AL253:AL259" si="295">SQRT(AK253)</f>
        <v>0.28587035379883652</v>
      </c>
      <c r="AM253" s="39">
        <f t="shared" ref="AM253:AM259" si="296">$E$2</f>
        <v>1.9599639845400536</v>
      </c>
      <c r="AN253" s="40">
        <f t="shared" ref="AN253:AN259" si="297">AI253-(AM253*AL253)</f>
        <v>-0.51150543352401046</v>
      </c>
      <c r="AO253" s="40">
        <f>AI253+(1.96*AL253)</f>
        <v>0.60909605761515162</v>
      </c>
      <c r="AP253" s="52">
        <f t="shared" ref="AP253:AQ258" si="298">EXP(AN253)</f>
        <v>0.59959225275616879</v>
      </c>
      <c r="AQ253" s="52">
        <f t="shared" si="298"/>
        <v>1.8387685065264991</v>
      </c>
      <c r="AR253" s="19"/>
      <c r="AT253" s="53"/>
      <c r="AU253" s="53">
        <v>1</v>
      </c>
      <c r="AV253" s="54"/>
      <c r="AW253" s="54"/>
      <c r="AY253" s="30"/>
      <c r="AZ253" s="30"/>
      <c r="BA253" s="2"/>
      <c r="BB253" s="2"/>
      <c r="BC253" s="2"/>
      <c r="BD253" s="2"/>
      <c r="BE253" s="2"/>
      <c r="BF253" s="2"/>
      <c r="BG253" s="2"/>
      <c r="BH253" s="2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1:71" x14ac:dyDescent="0.3">
      <c r="B254" s="31" t="s">
        <v>85</v>
      </c>
      <c r="C254" s="32">
        <v>1</v>
      </c>
      <c r="D254" s="32">
        <v>0.56000000000000005</v>
      </c>
      <c r="E254" s="32">
        <v>1.79</v>
      </c>
      <c r="F254" s="33"/>
      <c r="H254" s="34">
        <f t="shared" si="277"/>
        <v>8.7878287110290748E-2</v>
      </c>
      <c r="I254" s="35">
        <f t="shared" si="278"/>
        <v>11.379375189060754</v>
      </c>
      <c r="J254" s="36">
        <f t="shared" si="279"/>
        <v>0</v>
      </c>
      <c r="K254" s="36">
        <f t="shared" si="280"/>
        <v>0</v>
      </c>
      <c r="L254" s="36">
        <f t="shared" si="281"/>
        <v>0</v>
      </c>
      <c r="M254" s="37">
        <f t="shared" si="282"/>
        <v>1</v>
      </c>
      <c r="N254" s="38">
        <f t="shared" si="283"/>
        <v>0.29644272146620626</v>
      </c>
      <c r="O254" s="39">
        <f t="shared" si="284"/>
        <v>1.9599639845400536</v>
      </c>
      <c r="P254" s="40">
        <f t="shared" si="285"/>
        <v>-0.57981849525294205</v>
      </c>
      <c r="Q254" s="40">
        <f t="shared" si="285"/>
        <v>0.58221561985266368</v>
      </c>
      <c r="R254" s="41">
        <f t="shared" si="286"/>
        <v>0.56000000000000005</v>
      </c>
      <c r="S254" s="41">
        <f t="shared" si="286"/>
        <v>1.79</v>
      </c>
      <c r="T254" s="42"/>
      <c r="V254" s="43">
        <f>(J254-L259)^2</f>
        <v>3.8375465141641551E-3</v>
      </c>
      <c r="W254" s="44">
        <f t="shared" si="287"/>
        <v>4.3668881590146168E-2</v>
      </c>
      <c r="X254" s="2">
        <v>1</v>
      </c>
      <c r="Y254" s="30"/>
      <c r="Z254" s="30"/>
      <c r="AA254" s="35">
        <f t="shared" si="288"/>
        <v>129.49017969341148</v>
      </c>
      <c r="AB254" s="45"/>
      <c r="AC254" s="46">
        <f>AC259</f>
        <v>-3.4362517255378922E-2</v>
      </c>
      <c r="AD254" s="46" t="str">
        <f>AD259</f>
        <v>0</v>
      </c>
      <c r="AE254" s="44">
        <f t="shared" si="289"/>
        <v>8.7878287110290748E-2</v>
      </c>
      <c r="AF254" s="47">
        <f t="shared" si="290"/>
        <v>11.379375189060754</v>
      </c>
      <c r="AG254" s="48">
        <f>AF254/AF259</f>
        <v>0.1368060283792466</v>
      </c>
      <c r="AH254" s="49">
        <f t="shared" si="291"/>
        <v>0</v>
      </c>
      <c r="AI254" s="49">
        <f t="shared" si="292"/>
        <v>0</v>
      </c>
      <c r="AJ254" s="50">
        <f t="shared" si="293"/>
        <v>1</v>
      </c>
      <c r="AK254" s="51">
        <f t="shared" si="294"/>
        <v>8.7878287110290748E-2</v>
      </c>
      <c r="AL254" s="50">
        <f t="shared" si="295"/>
        <v>0.29644272146620626</v>
      </c>
      <c r="AM254" s="39">
        <f t="shared" si="296"/>
        <v>1.9599639845400536</v>
      </c>
      <c r="AN254" s="40">
        <f t="shared" si="297"/>
        <v>-0.58101705755280286</v>
      </c>
      <c r="AO254" s="40">
        <f>AI254+(1.96*AL254)</f>
        <v>0.58102773407376429</v>
      </c>
      <c r="AP254" s="52">
        <f t="shared" si="298"/>
        <v>0.55932920718586943</v>
      </c>
      <c r="AQ254" s="52">
        <f t="shared" si="298"/>
        <v>1.7878749468658526</v>
      </c>
      <c r="AR254" s="19"/>
      <c r="AT254" s="53"/>
      <c r="AU254" s="53">
        <v>1</v>
      </c>
      <c r="AV254" s="54"/>
      <c r="AW254" s="54"/>
      <c r="AY254" s="30"/>
      <c r="AZ254" s="30"/>
      <c r="BA254" s="2"/>
      <c r="BB254" s="2"/>
      <c r="BC254" s="2"/>
      <c r="BD254" s="2"/>
      <c r="BE254" s="2"/>
      <c r="BF254" s="2"/>
      <c r="BG254" s="2"/>
      <c r="BH254" s="2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1:71" x14ac:dyDescent="0.3">
      <c r="B255" s="31" t="s">
        <v>86</v>
      </c>
      <c r="C255" s="32">
        <v>1.4</v>
      </c>
      <c r="D255" s="32">
        <v>0.91</v>
      </c>
      <c r="E255" s="32">
        <v>2.15</v>
      </c>
      <c r="F255" s="33"/>
      <c r="H255" s="34">
        <f t="shared" si="277"/>
        <v>4.8107967619037448E-2</v>
      </c>
      <c r="I255" s="35">
        <f t="shared" si="278"/>
        <v>20.786577556526762</v>
      </c>
      <c r="J255" s="36">
        <f t="shared" si="279"/>
        <v>0.33647223662121289</v>
      </c>
      <c r="K255" s="36">
        <f t="shared" si="280"/>
        <v>6.9941062421448663</v>
      </c>
      <c r="L255" s="36">
        <f t="shared" si="281"/>
        <v>0.33647223662121289</v>
      </c>
      <c r="M255" s="37">
        <f t="shared" si="282"/>
        <v>1.4</v>
      </c>
      <c r="N255" s="38">
        <f t="shared" si="283"/>
        <v>0.21933528585031056</v>
      </c>
      <c r="O255" s="39">
        <f t="shared" si="284"/>
        <v>1.9599639845400536</v>
      </c>
      <c r="P255" s="40">
        <f t="shared" si="285"/>
        <v>-9.431067947124129E-2</v>
      </c>
      <c r="Q255" s="40">
        <f t="shared" si="285"/>
        <v>0.76546784213957142</v>
      </c>
      <c r="R255" s="41">
        <f t="shared" si="286"/>
        <v>0.91</v>
      </c>
      <c r="S255" s="41">
        <f t="shared" si="286"/>
        <v>2.15</v>
      </c>
      <c r="T255" s="42"/>
      <c r="V255" s="43">
        <f>(J255-L259)^2</f>
        <v>7.5363592785962358E-2</v>
      </c>
      <c r="W255" s="44">
        <f t="shared" si="287"/>
        <v>1.5665511663839073</v>
      </c>
      <c r="X255" s="2">
        <v>1</v>
      </c>
      <c r="Y255" s="30"/>
      <c r="Z255" s="30"/>
      <c r="AA255" s="35">
        <f t="shared" si="288"/>
        <v>432.0818065135021</v>
      </c>
      <c r="AB255" s="45"/>
      <c r="AC255" s="46">
        <f>AC259</f>
        <v>-3.4362517255378922E-2</v>
      </c>
      <c r="AD255" s="46" t="str">
        <f>AD259</f>
        <v>0</v>
      </c>
      <c r="AE255" s="44">
        <f t="shared" si="289"/>
        <v>4.8107967619037448E-2</v>
      </c>
      <c r="AF255" s="47">
        <f t="shared" si="290"/>
        <v>20.786577556526762</v>
      </c>
      <c r="AG255" s="48">
        <f>AF255/AF259</f>
        <v>0.24990204399265706</v>
      </c>
      <c r="AH255" s="49">
        <f t="shared" si="291"/>
        <v>6.9941062421448663</v>
      </c>
      <c r="AI255" s="49">
        <f t="shared" si="292"/>
        <v>0.33647223662121289</v>
      </c>
      <c r="AJ255" s="50">
        <f t="shared" si="293"/>
        <v>1.4</v>
      </c>
      <c r="AK255" s="51">
        <f t="shared" si="294"/>
        <v>4.8107967619037448E-2</v>
      </c>
      <c r="AL255" s="50">
        <f t="shared" si="295"/>
        <v>0.21933528585031056</v>
      </c>
      <c r="AM255" s="39">
        <f t="shared" si="296"/>
        <v>1.9599639845400536</v>
      </c>
      <c r="AN255" s="40">
        <f t="shared" si="297"/>
        <v>-9.3417024184193453E-2</v>
      </c>
      <c r="AO255" s="40">
        <f>AI255+(1.96*AL255)</f>
        <v>0.76636939688782157</v>
      </c>
      <c r="AP255" s="52">
        <f t="shared" si="298"/>
        <v>0.9108135897914772</v>
      </c>
      <c r="AQ255" s="52">
        <f t="shared" si="298"/>
        <v>2.1519392167324147</v>
      </c>
      <c r="AR255" s="19"/>
      <c r="AT255" s="53"/>
      <c r="AU255" s="53">
        <v>1</v>
      </c>
      <c r="AV255" s="54"/>
      <c r="AW255" s="54"/>
      <c r="AY255" s="30"/>
      <c r="AZ255" s="30"/>
      <c r="BA255" s="2"/>
      <c r="BB255" s="2"/>
      <c r="BC255" s="2"/>
      <c r="BD255" s="2"/>
      <c r="BE255" s="2"/>
      <c r="BF255" s="2"/>
      <c r="BG255" s="2"/>
      <c r="BH255" s="2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1:71" x14ac:dyDescent="0.3">
      <c r="A256" s="5"/>
      <c r="B256" s="31" t="s">
        <v>87</v>
      </c>
      <c r="C256" s="32">
        <v>0.85</v>
      </c>
      <c r="D256" s="32">
        <v>0.5</v>
      </c>
      <c r="E256" s="32">
        <v>1.42</v>
      </c>
      <c r="F256" s="33"/>
      <c r="H256" s="34">
        <f t="shared" si="277"/>
        <v>7.0905803640512854E-2</v>
      </c>
      <c r="I256" s="35">
        <f t="shared" si="278"/>
        <v>14.10321791245644</v>
      </c>
      <c r="J256" s="36">
        <f t="shared" si="279"/>
        <v>-0.16251892949777494</v>
      </c>
      <c r="K256" s="36">
        <f t="shared" si="280"/>
        <v>-2.2920398776062649</v>
      </c>
      <c r="L256" s="36">
        <f t="shared" si="281"/>
        <v>-0.16251892949777494</v>
      </c>
      <c r="M256" s="37">
        <f t="shared" si="282"/>
        <v>0.85</v>
      </c>
      <c r="N256" s="38">
        <f t="shared" si="283"/>
        <v>0.26628143690560341</v>
      </c>
      <c r="O256" s="39">
        <f t="shared" si="284"/>
        <v>1.9599639845400536</v>
      </c>
      <c r="P256" s="40">
        <f t="shared" si="285"/>
        <v>-0.69314718055994529</v>
      </c>
      <c r="Q256" s="40">
        <f t="shared" si="285"/>
        <v>0.35065687161316933</v>
      </c>
      <c r="R256" s="41">
        <f t="shared" si="286"/>
        <v>0.5</v>
      </c>
      <c r="S256" s="41">
        <f t="shared" si="286"/>
        <v>1.42</v>
      </c>
      <c r="T256" s="42"/>
      <c r="V256" s="43">
        <f>(J256-L259)^2</f>
        <v>5.0385372762495349E-2</v>
      </c>
      <c r="W256" s="44">
        <f t="shared" si="287"/>
        <v>0.71059589166981929</v>
      </c>
      <c r="X256" s="2">
        <v>1</v>
      </c>
      <c r="Y256" s="30"/>
      <c r="Z256" s="30"/>
      <c r="AA256" s="35">
        <f t="shared" si="288"/>
        <v>198.90075548623219</v>
      </c>
      <c r="AB256" s="45"/>
      <c r="AC256" s="46">
        <f>AC259</f>
        <v>-3.4362517255378922E-2</v>
      </c>
      <c r="AD256" s="46" t="str">
        <f>AD259</f>
        <v>0</v>
      </c>
      <c r="AE256" s="44">
        <f t="shared" si="289"/>
        <v>7.0905803640512854E-2</v>
      </c>
      <c r="AF256" s="47">
        <f t="shared" si="290"/>
        <v>14.10321791245644</v>
      </c>
      <c r="AG256" s="48">
        <f>AF256/AF259</f>
        <v>0.16955282675141908</v>
      </c>
      <c r="AH256" s="49">
        <f t="shared" si="291"/>
        <v>-2.2920398776062649</v>
      </c>
      <c r="AI256" s="49">
        <f t="shared" si="292"/>
        <v>-0.16251892949777494</v>
      </c>
      <c r="AJ256" s="50">
        <f t="shared" si="293"/>
        <v>0.85</v>
      </c>
      <c r="AK256" s="51">
        <f t="shared" si="294"/>
        <v>7.0905803640512854E-2</v>
      </c>
      <c r="AL256" s="50">
        <f t="shared" si="295"/>
        <v>0.26628143690560341</v>
      </c>
      <c r="AM256" s="39">
        <f t="shared" si="296"/>
        <v>1.9599639845400536</v>
      </c>
      <c r="AN256" s="40">
        <f t="shared" si="297"/>
        <v>-0.68442095558433225</v>
      </c>
      <c r="AO256" s="40">
        <f>AI256+(AM256*AL256)</f>
        <v>0.35938309658878242</v>
      </c>
      <c r="AP256" s="52">
        <f t="shared" si="298"/>
        <v>0.50438220473238771</v>
      </c>
      <c r="AQ256" s="52">
        <f t="shared" si="298"/>
        <v>1.4324454614399809</v>
      </c>
      <c r="AR256" s="19"/>
      <c r="AT256" s="53"/>
      <c r="AU256" s="53">
        <v>1</v>
      </c>
      <c r="AV256" s="54"/>
      <c r="AW256" s="54"/>
      <c r="AY256" s="30"/>
      <c r="AZ256" s="30"/>
      <c r="BA256" s="2"/>
      <c r="BB256" s="2"/>
      <c r="BC256" s="2"/>
      <c r="BD256" s="2"/>
      <c r="BE256" s="2"/>
      <c r="BF256" s="2"/>
      <c r="BG256" s="2"/>
      <c r="BH256" s="2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1:71" x14ac:dyDescent="0.3">
      <c r="A257" s="5"/>
      <c r="B257" s="31" t="s">
        <v>88</v>
      </c>
      <c r="C257" s="32">
        <v>0.92</v>
      </c>
      <c r="D257" s="32">
        <v>0.55000000000000004</v>
      </c>
      <c r="E257" s="32">
        <v>1.54</v>
      </c>
      <c r="F257" s="33"/>
      <c r="H257" s="34">
        <f t="shared" si="277"/>
        <v>6.8991768083362728E-2</v>
      </c>
      <c r="I257" s="35">
        <f t="shared" si="278"/>
        <v>14.494482860501565</v>
      </c>
      <c r="J257" s="36">
        <f t="shared" si="279"/>
        <v>-8.3381608939051013E-2</v>
      </c>
      <c r="K257" s="36">
        <f t="shared" si="280"/>
        <v>-1.208573301648119</v>
      </c>
      <c r="L257" s="36">
        <f t="shared" si="281"/>
        <v>-8.3381608939051013E-2</v>
      </c>
      <c r="M257" s="37">
        <f t="shared" si="282"/>
        <v>0.92</v>
      </c>
      <c r="N257" s="38">
        <f t="shared" si="283"/>
        <v>0.26266284107837318</v>
      </c>
      <c r="O257" s="39">
        <f t="shared" si="284"/>
        <v>1.9599639845400536</v>
      </c>
      <c r="P257" s="40">
        <f t="shared" si="285"/>
        <v>-0.59783700075562041</v>
      </c>
      <c r="Q257" s="40">
        <f t="shared" si="285"/>
        <v>0.43178241642553783</v>
      </c>
      <c r="R257" s="41">
        <f t="shared" si="286"/>
        <v>0.55000000000000004</v>
      </c>
      <c r="S257" s="41">
        <f t="shared" si="286"/>
        <v>1.54</v>
      </c>
      <c r="T257" s="42"/>
      <c r="V257" s="43">
        <f>(J257-L259)^2</f>
        <v>2.1120676021069481E-2</v>
      </c>
      <c r="W257" s="44">
        <f t="shared" si="287"/>
        <v>0.30613327658959799</v>
      </c>
      <c r="X257" s="2">
        <v>1</v>
      </c>
      <c r="Y257" s="30"/>
      <c r="Z257" s="30"/>
      <c r="AA257" s="35">
        <f t="shared" si="288"/>
        <v>210.09003339337363</v>
      </c>
      <c r="AB257" s="45"/>
      <c r="AC257" s="46">
        <f>AC259</f>
        <v>-3.4362517255378922E-2</v>
      </c>
      <c r="AD257" s="46" t="str">
        <f>AD259</f>
        <v>0</v>
      </c>
      <c r="AE257" s="44">
        <f t="shared" si="289"/>
        <v>6.8991768083362728E-2</v>
      </c>
      <c r="AF257" s="47">
        <f t="shared" si="290"/>
        <v>14.494482860501565</v>
      </c>
      <c r="AG257" s="48">
        <f>AF257/AF259</f>
        <v>0.1742567232920238</v>
      </c>
      <c r="AH257" s="49">
        <f t="shared" si="291"/>
        <v>-1.208573301648119</v>
      </c>
      <c r="AI257" s="49">
        <f t="shared" si="292"/>
        <v>-8.3381608939051013E-2</v>
      </c>
      <c r="AJ257" s="50">
        <f t="shared" si="293"/>
        <v>0.92</v>
      </c>
      <c r="AK257" s="51">
        <f t="shared" si="294"/>
        <v>6.8991768083362728E-2</v>
      </c>
      <c r="AL257" s="50">
        <f t="shared" si="295"/>
        <v>0.26266284107837318</v>
      </c>
      <c r="AM257" s="39">
        <f t="shared" si="296"/>
        <v>1.9599639845400536</v>
      </c>
      <c r="AN257" s="40">
        <f t="shared" si="297"/>
        <v>-0.59819131752963017</v>
      </c>
      <c r="AO257" s="40">
        <f>AI257+(AM257*AL257)</f>
        <v>0.43142809965152817</v>
      </c>
      <c r="AP257" s="52">
        <f t="shared" si="298"/>
        <v>0.54980516029382109</v>
      </c>
      <c r="AQ257" s="52">
        <f t="shared" si="298"/>
        <v>1.5394544488226991</v>
      </c>
      <c r="AR257" s="19"/>
      <c r="AT257" s="53"/>
      <c r="AU257" s="53">
        <v>1</v>
      </c>
      <c r="AV257" s="54"/>
      <c r="AW257" s="54"/>
      <c r="AY257" s="30"/>
      <c r="AZ257" s="30"/>
      <c r="BA257" s="2"/>
      <c r="BB257" s="2"/>
      <c r="BC257" s="2"/>
      <c r="BD257" s="2"/>
      <c r="BE257" s="2"/>
      <c r="BF257" s="2"/>
      <c r="BG257" s="2"/>
      <c r="BH257" s="2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1:71" x14ac:dyDescent="0.3">
      <c r="A258" s="5"/>
      <c r="B258" s="31" t="s">
        <v>89</v>
      </c>
      <c r="C258" s="32">
        <v>1.1100000000000001</v>
      </c>
      <c r="D258" s="32">
        <v>0.6</v>
      </c>
      <c r="E258" s="32">
        <v>2.0499999999999998</v>
      </c>
      <c r="F258" s="33"/>
      <c r="H258" s="34">
        <f t="shared" si="277"/>
        <v>9.8245144435346737E-2</v>
      </c>
      <c r="I258" s="35">
        <f t="shared" si="278"/>
        <v>10.178620080894492</v>
      </c>
      <c r="J258" s="36">
        <f t="shared" si="279"/>
        <v>0.10436001532424286</v>
      </c>
      <c r="K258" s="36">
        <f t="shared" si="280"/>
        <v>1.0622409476217951</v>
      </c>
      <c r="L258" s="36">
        <f t="shared" si="281"/>
        <v>0.10436001532424286</v>
      </c>
      <c r="M258" s="37">
        <f t="shared" si="282"/>
        <v>1.1100000000000001</v>
      </c>
      <c r="N258" s="38">
        <f t="shared" si="283"/>
        <v>0.3134408148843203</v>
      </c>
      <c r="O258" s="39">
        <f t="shared" si="284"/>
        <v>1.9599639845400536</v>
      </c>
      <c r="P258" s="40">
        <f t="shared" si="285"/>
        <v>-0.51082562376599072</v>
      </c>
      <c r="Q258" s="40">
        <f t="shared" si="285"/>
        <v>0.71783979315031676</v>
      </c>
      <c r="R258" s="41">
        <f t="shared" si="286"/>
        <v>0.6</v>
      </c>
      <c r="S258" s="41">
        <f t="shared" si="286"/>
        <v>2.0499999999999998</v>
      </c>
      <c r="T258" s="42"/>
      <c r="V258" s="43">
        <f>(J258-L259)^2</f>
        <v>1.7987846509520033E-3</v>
      </c>
      <c r="W258" s="44">
        <f t="shared" si="287"/>
        <v>1.8309145569384851E-2</v>
      </c>
      <c r="X258" s="2">
        <v>1</v>
      </c>
      <c r="Y258" s="30"/>
      <c r="Z258" s="30"/>
      <c r="AA258" s="35">
        <f t="shared" si="288"/>
        <v>103.60430675118859</v>
      </c>
      <c r="AB258" s="45"/>
      <c r="AC258" s="46">
        <f>AC259</f>
        <v>-3.4362517255378922E-2</v>
      </c>
      <c r="AD258" s="46" t="str">
        <f>AD259</f>
        <v>0</v>
      </c>
      <c r="AE258" s="44">
        <f t="shared" si="289"/>
        <v>9.8245144435346737E-2</v>
      </c>
      <c r="AF258" s="47">
        <f t="shared" si="290"/>
        <v>10.178620080894492</v>
      </c>
      <c r="AG258" s="48">
        <f>AF258/AF259</f>
        <v>0.1223702149294681</v>
      </c>
      <c r="AH258" s="49">
        <f t="shared" si="291"/>
        <v>1.0622409476217951</v>
      </c>
      <c r="AI258" s="49">
        <f t="shared" si="292"/>
        <v>0.10436001532424284</v>
      </c>
      <c r="AJ258" s="50">
        <f t="shared" si="293"/>
        <v>1.1100000000000001</v>
      </c>
      <c r="AK258" s="51">
        <f t="shared" si="294"/>
        <v>9.8245144435346737E-2</v>
      </c>
      <c r="AL258" s="50">
        <f t="shared" si="295"/>
        <v>0.3134408148843203</v>
      </c>
      <c r="AM258" s="39">
        <f t="shared" si="296"/>
        <v>1.9599639845400536</v>
      </c>
      <c r="AN258" s="40">
        <f t="shared" si="297"/>
        <v>-0.50997269313391091</v>
      </c>
      <c r="AO258" s="40">
        <f>AI258+(AM258*AL258)</f>
        <v>0.71869272378239668</v>
      </c>
      <c r="AP258" s="52">
        <f t="shared" si="298"/>
        <v>0.60051197668850997</v>
      </c>
      <c r="AQ258" s="52">
        <f t="shared" si="298"/>
        <v>2.0517492536857427</v>
      </c>
      <c r="AR258" s="19"/>
      <c r="AT258" s="53"/>
      <c r="AU258" s="53">
        <v>1</v>
      </c>
      <c r="AV258" s="54"/>
      <c r="AW258" s="54"/>
      <c r="AY258" s="30"/>
      <c r="AZ258" s="30"/>
      <c r="BA258" s="2"/>
      <c r="BB258" s="2"/>
      <c r="BC258" s="2"/>
      <c r="BD258" s="2"/>
      <c r="BE258" s="2"/>
      <c r="BF258" s="2"/>
      <c r="BG258" s="2"/>
      <c r="BH258" s="2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1:71" x14ac:dyDescent="0.3">
      <c r="A259" s="5"/>
      <c r="B259" s="55">
        <f>COUNT(C253:C258)</f>
        <v>6</v>
      </c>
      <c r="C259" s="56"/>
      <c r="D259" s="56"/>
      <c r="E259" s="56"/>
      <c r="F259" s="57"/>
      <c r="H259" s="58"/>
      <c r="I259" s="59">
        <f>SUM(I253:I258)</f>
        <v>83.178901718537119</v>
      </c>
      <c r="J259" s="60"/>
      <c r="K259" s="61">
        <f>SUM(K253:K258)</f>
        <v>5.1527611053233144</v>
      </c>
      <c r="L259" s="62">
        <f>K259/I259</f>
        <v>6.1947933897460658E-2</v>
      </c>
      <c r="M259" s="63">
        <f>EXP(L259)</f>
        <v>1.0639069497976066</v>
      </c>
      <c r="N259" s="64">
        <f>SQRT(1/I259)</f>
        <v>0.10964615561126627</v>
      </c>
      <c r="O259" s="39">
        <f t="shared" si="284"/>
        <v>1.9599639845400536</v>
      </c>
      <c r="P259" s="65">
        <f>L259-(N259*O259)</f>
        <v>-0.15295458214389551</v>
      </c>
      <c r="Q259" s="65">
        <f>L259+(N259*O259)</f>
        <v>0.27685044993881686</v>
      </c>
      <c r="R259" s="66">
        <f>EXP(P259)</f>
        <v>0.85816869710869859</v>
      </c>
      <c r="S259" s="67">
        <f>EXP(Q259)</f>
        <v>1.318969104374448</v>
      </c>
      <c r="T259" s="68"/>
      <c r="U259" s="68"/>
      <c r="V259" s="69"/>
      <c r="W259" s="70">
        <f>SUM(W253:W258)</f>
        <v>2.6473768513471554</v>
      </c>
      <c r="X259" s="71">
        <f>SUM(X253:X258)</f>
        <v>6</v>
      </c>
      <c r="Y259" s="72">
        <f>W259-(X259-1)</f>
        <v>-2.3526231486528446</v>
      </c>
      <c r="Z259" s="59">
        <f>I259</f>
        <v>83.178901718537119</v>
      </c>
      <c r="AA259" s="59">
        <f>SUM(AA253:AA258)</f>
        <v>1223.9021495627862</v>
      </c>
      <c r="AB259" s="73">
        <f>AA259/Z259</f>
        <v>14.714093649664399</v>
      </c>
      <c r="AC259" s="74">
        <f>Y259/(Z259-AB259)</f>
        <v>-3.4362517255378922E-2</v>
      </c>
      <c r="AD259" s="74" t="str">
        <f>IF(W259&lt;X259-1,"0",AC259)</f>
        <v>0</v>
      </c>
      <c r="AE259" s="69"/>
      <c r="AF259" s="59">
        <f>SUM(AF253:AF258)</f>
        <v>83.178901718537119</v>
      </c>
      <c r="AG259" s="75">
        <f>SUM(AG253:AG258)</f>
        <v>1</v>
      </c>
      <c r="AH259" s="72">
        <f>SUM(AH253:AH258)</f>
        <v>5.1527611053233144</v>
      </c>
      <c r="AI259" s="72">
        <f t="shared" si="292"/>
        <v>6.1947933897460658E-2</v>
      </c>
      <c r="AJ259" s="67">
        <f t="shared" si="293"/>
        <v>1.0639069497976066</v>
      </c>
      <c r="AK259" s="76">
        <f t="shared" si="294"/>
        <v>1.2022279440330018E-2</v>
      </c>
      <c r="AL259" s="77">
        <f t="shared" si="295"/>
        <v>0.10964615561126627</v>
      </c>
      <c r="AM259" s="39">
        <f t="shared" si="296"/>
        <v>1.9599639845400536</v>
      </c>
      <c r="AN259" s="65">
        <f t="shared" si="297"/>
        <v>-0.15295458214389551</v>
      </c>
      <c r="AO259" s="65">
        <f>AI259+(AM259*AL259)</f>
        <v>0.27685044993881686</v>
      </c>
      <c r="AP259" s="78">
        <f>EXP(AN259)</f>
        <v>0.85816869710869859</v>
      </c>
      <c r="AQ259" s="78">
        <f>EXP(AO259)</f>
        <v>1.318969104374448</v>
      </c>
      <c r="AR259" s="79"/>
      <c r="AS259" s="80"/>
      <c r="AT259" s="81">
        <f>W259</f>
        <v>2.6473768513471554</v>
      </c>
      <c r="AU259" s="55">
        <f>SUM(AU253:AU258)</f>
        <v>6</v>
      </c>
      <c r="AV259" s="82">
        <f>(AT259-(AU259-1))/AT259</f>
        <v>-0.88866197778215017</v>
      </c>
      <c r="AW259" s="83" t="str">
        <f>IF(W259&lt;X259-1,"0%",AV259)</f>
        <v>0%</v>
      </c>
      <c r="AX259" s="80"/>
      <c r="AY259" s="61">
        <f>AT259/(AU259-1)</f>
        <v>0.52947537026943103</v>
      </c>
      <c r="AZ259" s="84">
        <f>LN(AY259)</f>
        <v>-0.63586863009443151</v>
      </c>
      <c r="BA259" s="61">
        <f>LN(AT259)</f>
        <v>0.973569282339669</v>
      </c>
      <c r="BB259" s="61">
        <f>LN(AU259-1)</f>
        <v>1.6094379124341003</v>
      </c>
      <c r="BC259" s="61">
        <f>SQRT(2*AT259)</f>
        <v>2.3010331815717717</v>
      </c>
      <c r="BD259" s="61">
        <f>SQRT(2*AU259-3)</f>
        <v>3</v>
      </c>
      <c r="BE259" s="61">
        <f>2*(AU259-2)</f>
        <v>8</v>
      </c>
      <c r="BF259" s="61">
        <f>3*(AU259-2)^2</f>
        <v>48</v>
      </c>
      <c r="BG259" s="61">
        <f>1/BE259</f>
        <v>0.125</v>
      </c>
      <c r="BH259" s="85">
        <f>1/BF259</f>
        <v>2.0833333333333332E-2</v>
      </c>
      <c r="BI259" s="85">
        <f>SQRT(BG259*(1-BH259))</f>
        <v>0.34985115882805551</v>
      </c>
      <c r="BJ259" s="86">
        <f>0.5*(BA259-BB259)/(BC259-BD259)</f>
        <v>0.45486324481347601</v>
      </c>
      <c r="BK259" s="86">
        <f>IF(W259&lt;=X259,BI259,BJ259)</f>
        <v>0.34985115882805551</v>
      </c>
      <c r="BL259" s="72">
        <f>AZ259-(1.96*BK259)</f>
        <v>-1.3215769013974203</v>
      </c>
      <c r="BM259" s="72">
        <f>AZ259+(1.96*BK259)</f>
        <v>4.9839641208557328E-2</v>
      </c>
      <c r="BN259" s="72"/>
      <c r="BO259" s="84">
        <f>EXP(BL259)</f>
        <v>0.26671438789209673</v>
      </c>
      <c r="BP259" s="84">
        <f>EXP(BM259)</f>
        <v>1.0511025293294958</v>
      </c>
      <c r="BQ259" s="87" t="str">
        <f>AW259</f>
        <v>0%</v>
      </c>
      <c r="BR259" s="87">
        <f>(BO259-1)/BO259</f>
        <v>-2.7493290403387043</v>
      </c>
      <c r="BS259" s="87">
        <f>(BP259-1)/BP259</f>
        <v>4.8618025267329883E-2</v>
      </c>
    </row>
    <row r="260" spans="1:71" x14ac:dyDescent="0.3">
      <c r="C260" s="88"/>
      <c r="D260" s="88"/>
      <c r="E260" s="88"/>
      <c r="F260" s="89"/>
      <c r="N260" s="90"/>
      <c r="O260" s="90"/>
      <c r="P260" s="90"/>
      <c r="Q260" s="90"/>
      <c r="R260" s="90"/>
      <c r="S260" s="90"/>
      <c r="T260" s="90"/>
      <c r="X260" s="91"/>
      <c r="Y260" s="92"/>
      <c r="Z260" s="92"/>
      <c r="AA260" s="92"/>
      <c r="AB260" s="93"/>
      <c r="AC260" s="93"/>
      <c r="AD260" s="93"/>
      <c r="AE260" s="93"/>
      <c r="AP260" s="94"/>
      <c r="AQ260" s="94"/>
      <c r="AR260" s="94"/>
      <c r="BC260" s="95"/>
      <c r="BJ260" s="92" t="s">
        <v>80</v>
      </c>
      <c r="BP260" s="96" t="s">
        <v>81</v>
      </c>
      <c r="BQ260" s="97" t="str">
        <f>BQ259</f>
        <v>0%</v>
      </c>
      <c r="BR260" s="97" t="str">
        <f>IF(BR259&lt;0,"0%",BR259)</f>
        <v>0%</v>
      </c>
      <c r="BS260" s="98">
        <f>IF(BS259&lt;0,"0%",BS259)</f>
        <v>4.8618025267329883E-2</v>
      </c>
    </row>
    <row r="261" spans="1:71" ht="26" x14ac:dyDescent="0.3">
      <c r="A261" s="5"/>
      <c r="B261" s="5"/>
      <c r="C261" s="99"/>
      <c r="D261" s="99"/>
      <c r="E261" s="99"/>
      <c r="F261" s="100"/>
      <c r="G261" s="5"/>
      <c r="H261" s="5"/>
      <c r="N261" s="101"/>
      <c r="O261" s="101"/>
      <c r="P261" s="101"/>
      <c r="Q261" s="101"/>
      <c r="R261" s="101"/>
      <c r="S261" s="101"/>
      <c r="T261" s="101"/>
      <c r="AB261" s="1"/>
      <c r="AE261" s="95"/>
      <c r="AF261" s="102"/>
      <c r="AG261" s="102"/>
      <c r="AH261" s="102"/>
      <c r="AI261" s="102"/>
      <c r="AJ261" s="102"/>
      <c r="AK261" s="103" t="s">
        <v>82</v>
      </c>
      <c r="AL261" s="104">
        <f>TINV((1-$E$1),(X259-2))</f>
        <v>2.776445105197793</v>
      </c>
      <c r="AN261" s="105" t="s">
        <v>83</v>
      </c>
      <c r="AO261" s="106">
        <f>$E$1</f>
        <v>0.95</v>
      </c>
      <c r="AP261" s="107">
        <f>EXP(AI259-AL261*SQRT((1/Z259)+AD259))</f>
        <v>0.78468054101174611</v>
      </c>
      <c r="AQ261" s="107">
        <f>EXP(AI259+AL261*SQRT((1/Z259)+AD259))</f>
        <v>1.4424953069031228</v>
      </c>
      <c r="AR261" s="19"/>
      <c r="BB261" s="108"/>
      <c r="BC261" s="95"/>
      <c r="BD261" s="95"/>
      <c r="BF261" s="42"/>
      <c r="BH261" s="95"/>
      <c r="BI261" s="109"/>
      <c r="BM261" s="95"/>
    </row>
    <row r="262" spans="1:71" ht="14.5" x14ac:dyDescent="0.3">
      <c r="A262" s="5"/>
      <c r="B262" s="5"/>
      <c r="C262" s="99"/>
      <c r="D262" s="99"/>
      <c r="E262" s="99"/>
      <c r="F262" s="100"/>
      <c r="G262" s="5"/>
      <c r="H262" s="5"/>
      <c r="N262" s="101"/>
      <c r="O262" s="101"/>
      <c r="P262" s="101"/>
      <c r="Q262" s="101"/>
      <c r="R262" s="101"/>
      <c r="S262" s="101"/>
      <c r="T262" s="101"/>
      <c r="AB262" s="1"/>
      <c r="AE262" s="95"/>
      <c r="AF262" s="102"/>
      <c r="AG262" s="102"/>
      <c r="AH262" s="110"/>
      <c r="AI262" s="111"/>
      <c r="AJ262" s="112"/>
      <c r="AK262" s="113"/>
      <c r="AL262" s="14"/>
      <c r="AO262" s="114"/>
      <c r="AP262" s="19"/>
      <c r="AQ262" s="19"/>
      <c r="AR262" s="19"/>
      <c r="BB262" s="108"/>
      <c r="BC262" s="95"/>
      <c r="BD262" s="95"/>
      <c r="BF262" s="42"/>
      <c r="BH262" s="95"/>
      <c r="BI262" s="115"/>
      <c r="BM262" s="95"/>
    </row>
    <row r="263" spans="1:71" x14ac:dyDescent="0.3">
      <c r="C263" s="89"/>
      <c r="D263" s="89"/>
      <c r="E263" s="89"/>
      <c r="F263" s="89"/>
    </row>
    <row r="264" spans="1:71" x14ac:dyDescent="0.3">
      <c r="G264" s="123" t="s">
        <v>3</v>
      </c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5"/>
      <c r="T264" s="11"/>
      <c r="U264" s="123" t="s">
        <v>4</v>
      </c>
      <c r="V264" s="124"/>
      <c r="W264" s="124"/>
      <c r="X264" s="124"/>
      <c r="Y264" s="124"/>
      <c r="Z264" s="124"/>
      <c r="AA264" s="124"/>
      <c r="AB264" s="124"/>
      <c r="AC264" s="124"/>
      <c r="AD264" s="124"/>
      <c r="AE264" s="124"/>
      <c r="AF264" s="124"/>
      <c r="AG264" s="124"/>
      <c r="AH264" s="124"/>
      <c r="AI264" s="124"/>
      <c r="AJ264" s="124"/>
      <c r="AK264" s="124"/>
      <c r="AL264" s="124"/>
      <c r="AM264" s="124"/>
      <c r="AN264" s="124"/>
      <c r="AO264" s="124"/>
      <c r="AP264" s="124"/>
      <c r="AQ264" s="125"/>
      <c r="AR264" s="11"/>
      <c r="AS264" s="123" t="s">
        <v>5</v>
      </c>
      <c r="AT264" s="124"/>
      <c r="AU264" s="124"/>
      <c r="AV264" s="124"/>
      <c r="AW264" s="124"/>
      <c r="AX264" s="124"/>
      <c r="AY264" s="124"/>
      <c r="AZ264" s="124"/>
      <c r="BA264" s="124"/>
      <c r="BB264" s="124"/>
      <c r="BC264" s="124"/>
      <c r="BD264" s="124"/>
      <c r="BE264" s="124"/>
      <c r="BF264" s="124"/>
      <c r="BG264" s="124"/>
      <c r="BH264" s="124"/>
      <c r="BI264" s="124"/>
      <c r="BJ264" s="124"/>
      <c r="BK264" s="124"/>
      <c r="BL264" s="124"/>
      <c r="BM264" s="124"/>
      <c r="BN264" s="124"/>
      <c r="BO264" s="124"/>
      <c r="BP264" s="124"/>
      <c r="BQ264" s="124"/>
      <c r="BR264" s="124"/>
      <c r="BS264" s="125"/>
    </row>
    <row r="265" spans="1:71" x14ac:dyDescent="0.3">
      <c r="A265" s="12"/>
      <c r="B265" s="13" t="s">
        <v>6</v>
      </c>
      <c r="C265" s="120" t="s">
        <v>7</v>
      </c>
      <c r="D265" s="121"/>
      <c r="E265" s="122"/>
      <c r="F265" s="14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</row>
    <row r="266" spans="1:71" ht="60" x14ac:dyDescent="0.3">
      <c r="B266" s="16"/>
      <c r="C266" s="17" t="s">
        <v>8</v>
      </c>
      <c r="D266" s="18" t="s">
        <v>9</v>
      </c>
      <c r="E266" s="18" t="s">
        <v>10</v>
      </c>
      <c r="F266" s="19"/>
      <c r="H266" s="17" t="s">
        <v>11</v>
      </c>
      <c r="I266" s="17" t="s">
        <v>12</v>
      </c>
      <c r="J266" s="20" t="s">
        <v>13</v>
      </c>
      <c r="K266" s="20" t="s">
        <v>14</v>
      </c>
      <c r="L266" s="20" t="s">
        <v>15</v>
      </c>
      <c r="M266" s="21" t="s">
        <v>16</v>
      </c>
      <c r="N266" s="22" t="s">
        <v>17</v>
      </c>
      <c r="O266" s="22" t="s">
        <v>1</v>
      </c>
      <c r="P266" s="21" t="s">
        <v>18</v>
      </c>
      <c r="Q266" s="21" t="s">
        <v>19</v>
      </c>
      <c r="R266" s="21" t="s">
        <v>9</v>
      </c>
      <c r="S266" s="21" t="s">
        <v>10</v>
      </c>
      <c r="T266" s="23"/>
      <c r="U266" s="24"/>
      <c r="V266" s="25" t="s">
        <v>20</v>
      </c>
      <c r="W266" s="20" t="s">
        <v>21</v>
      </c>
      <c r="X266" s="3" t="s">
        <v>22</v>
      </c>
      <c r="Y266" s="3" t="s">
        <v>23</v>
      </c>
      <c r="Z266" s="3" t="s">
        <v>24</v>
      </c>
      <c r="AA266" s="20" t="s">
        <v>25</v>
      </c>
      <c r="AB266" s="20" t="s">
        <v>26</v>
      </c>
      <c r="AC266" s="26" t="s">
        <v>27</v>
      </c>
      <c r="AD266" s="26" t="s">
        <v>28</v>
      </c>
      <c r="AE266" s="3" t="s">
        <v>29</v>
      </c>
      <c r="AF266" s="20" t="s">
        <v>30</v>
      </c>
      <c r="AG266" s="20" t="s">
        <v>31</v>
      </c>
      <c r="AH266" s="20" t="s">
        <v>32</v>
      </c>
      <c r="AI266" s="3" t="s">
        <v>33</v>
      </c>
      <c r="AJ266" s="22" t="s">
        <v>34</v>
      </c>
      <c r="AK266" s="20" t="s">
        <v>35</v>
      </c>
      <c r="AL266" s="20" t="s">
        <v>36</v>
      </c>
      <c r="AM266" s="3" t="s">
        <v>1</v>
      </c>
      <c r="AN266" s="20" t="s">
        <v>37</v>
      </c>
      <c r="AO266" s="20" t="s">
        <v>38</v>
      </c>
      <c r="AP266" s="21" t="s">
        <v>9</v>
      </c>
      <c r="AQ266" s="21" t="s">
        <v>10</v>
      </c>
      <c r="AR266" s="23"/>
      <c r="AT266" s="27" t="s">
        <v>39</v>
      </c>
      <c r="AU266" s="27" t="s">
        <v>22</v>
      </c>
      <c r="AV266" s="28" t="s">
        <v>40</v>
      </c>
      <c r="AW266" s="26" t="s">
        <v>41</v>
      </c>
      <c r="AY266" s="3" t="s">
        <v>42</v>
      </c>
      <c r="AZ266" s="3" t="s">
        <v>43</v>
      </c>
      <c r="BA266" s="3" t="s">
        <v>44</v>
      </c>
      <c r="BB266" s="3" t="s">
        <v>45</v>
      </c>
      <c r="BC266" s="3" t="s">
        <v>46</v>
      </c>
      <c r="BD266" s="3" t="s">
        <v>47</v>
      </c>
      <c r="BE266" s="3" t="s">
        <v>48</v>
      </c>
      <c r="BF266" s="3" t="s">
        <v>49</v>
      </c>
      <c r="BG266" s="3" t="s">
        <v>50</v>
      </c>
      <c r="BH266" s="3" t="s">
        <v>51</v>
      </c>
      <c r="BI266" s="29" t="s">
        <v>52</v>
      </c>
      <c r="BJ266" s="29" t="s">
        <v>53</v>
      </c>
      <c r="BK266" s="29" t="s">
        <v>54</v>
      </c>
      <c r="BL266" s="29" t="s">
        <v>55</v>
      </c>
      <c r="BM266" s="29" t="s">
        <v>56</v>
      </c>
      <c r="BN266" s="30"/>
      <c r="BO266" s="20" t="s">
        <v>57</v>
      </c>
      <c r="BP266" s="20" t="s">
        <v>58</v>
      </c>
      <c r="BQ266" s="21" t="s">
        <v>59</v>
      </c>
      <c r="BR266" s="21" t="s">
        <v>60</v>
      </c>
      <c r="BS266" s="21" t="s">
        <v>61</v>
      </c>
    </row>
    <row r="267" spans="1:71" x14ac:dyDescent="0.3">
      <c r="B267" s="31" t="s">
        <v>62</v>
      </c>
      <c r="C267" s="32"/>
      <c r="D267" s="32"/>
      <c r="E267" s="32"/>
      <c r="F267" s="33"/>
      <c r="H267" s="34" t="e">
        <f>N267^2</f>
        <v>#NUM!</v>
      </c>
      <c r="I267" s="35" t="e">
        <f>1/H267</f>
        <v>#NUM!</v>
      </c>
      <c r="J267" s="36" t="e">
        <f>LN(M267)</f>
        <v>#NUM!</v>
      </c>
      <c r="K267" s="36" t="e">
        <f>I267*J267</f>
        <v>#NUM!</v>
      </c>
      <c r="L267" s="36" t="e">
        <f>LN(M267)</f>
        <v>#NUM!</v>
      </c>
      <c r="M267" s="37">
        <f>C267</f>
        <v>0</v>
      </c>
      <c r="N267" s="38" t="e">
        <f>(Q267-P267)/(2*O267)</f>
        <v>#NUM!</v>
      </c>
      <c r="O267" s="39">
        <f t="shared" ref="O267:O272" si="299">$E$2</f>
        <v>1.9599639845400536</v>
      </c>
      <c r="P267" s="40" t="e">
        <f t="shared" ref="P267:Q271" si="300">LN(R267)</f>
        <v>#NUM!</v>
      </c>
      <c r="Q267" s="40" t="e">
        <f t="shared" si="300"/>
        <v>#NUM!</v>
      </c>
      <c r="R267" s="41">
        <f t="shared" ref="R267:S271" si="301">D267</f>
        <v>0</v>
      </c>
      <c r="S267" s="41">
        <f t="shared" si="301"/>
        <v>0</v>
      </c>
      <c r="T267" s="42"/>
      <c r="V267" s="43" t="e">
        <f>(J267-L272)^2</f>
        <v>#NUM!</v>
      </c>
      <c r="W267" s="44" t="e">
        <f>I267*V267</f>
        <v>#NUM!</v>
      </c>
      <c r="X267" s="2">
        <v>1</v>
      </c>
      <c r="Y267" s="30"/>
      <c r="Z267" s="30"/>
      <c r="AA267" s="35" t="e">
        <f>I267^2</f>
        <v>#NUM!</v>
      </c>
      <c r="AB267" s="45"/>
      <c r="AC267" s="46" t="e">
        <f>AC272</f>
        <v>#NUM!</v>
      </c>
      <c r="AD267" s="46" t="e">
        <f>AD272</f>
        <v>#NUM!</v>
      </c>
      <c r="AE267" s="44" t="e">
        <f>1/I267</f>
        <v>#NUM!</v>
      </c>
      <c r="AF267" s="47" t="e">
        <f>1/(AD267+AE267)</f>
        <v>#NUM!</v>
      </c>
      <c r="AG267" s="48" t="e">
        <f>AF267/AF272</f>
        <v>#NUM!</v>
      </c>
      <c r="AH267" s="49" t="e">
        <f>AF267*J267</f>
        <v>#NUM!</v>
      </c>
      <c r="AI267" s="49" t="e">
        <f t="shared" ref="AI267:AI272" si="302">AH267/AF267</f>
        <v>#NUM!</v>
      </c>
      <c r="AJ267" s="50" t="e">
        <f t="shared" ref="AJ267:AJ272" si="303">EXP(AI267)</f>
        <v>#NUM!</v>
      </c>
      <c r="AK267" s="51" t="e">
        <f t="shared" ref="AK267:AK272" si="304">1/AF267</f>
        <v>#NUM!</v>
      </c>
      <c r="AL267" s="50" t="e">
        <f t="shared" ref="AL267:AL272" si="305">SQRT(AK267)</f>
        <v>#NUM!</v>
      </c>
      <c r="AM267" s="39">
        <f t="shared" ref="AM267:AM272" si="306">$E$2</f>
        <v>1.9599639845400536</v>
      </c>
      <c r="AN267" s="40" t="e">
        <f t="shared" ref="AN267:AN272" si="307">AI267-(AM267*AL267)</f>
        <v>#NUM!</v>
      </c>
      <c r="AO267" s="40" t="e">
        <f>AI267+(1.96*AL267)</f>
        <v>#NUM!</v>
      </c>
      <c r="AP267" s="52" t="e">
        <f t="shared" ref="AP267:AQ272" si="308">EXP(AN267)</f>
        <v>#NUM!</v>
      </c>
      <c r="AQ267" s="52" t="e">
        <f t="shared" si="308"/>
        <v>#NUM!</v>
      </c>
      <c r="AR267" s="19"/>
      <c r="AT267" s="53"/>
      <c r="AU267" s="53">
        <v>1</v>
      </c>
      <c r="AV267" s="54"/>
      <c r="AW267" s="54"/>
      <c r="AY267" s="30"/>
      <c r="AZ267" s="30"/>
      <c r="BA267" s="2"/>
      <c r="BB267" s="2"/>
      <c r="BC267" s="2"/>
      <c r="BD267" s="2"/>
      <c r="BE267" s="2"/>
      <c r="BF267" s="2"/>
      <c r="BG267" s="2"/>
      <c r="BH267" s="2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1:71" x14ac:dyDescent="0.3">
      <c r="B268" s="31" t="s">
        <v>63</v>
      </c>
      <c r="C268" s="32"/>
      <c r="D268" s="32"/>
      <c r="E268" s="32"/>
      <c r="F268" s="33"/>
      <c r="H268" s="34" t="e">
        <f>N268^2</f>
        <v>#NUM!</v>
      </c>
      <c r="I268" s="35" t="e">
        <f>1/H268</f>
        <v>#NUM!</v>
      </c>
      <c r="J268" s="36" t="e">
        <f>LN(M268)</f>
        <v>#NUM!</v>
      </c>
      <c r="K268" s="36" t="e">
        <f>I268*J268</f>
        <v>#NUM!</v>
      </c>
      <c r="L268" s="36" t="e">
        <f>LN(M268)</f>
        <v>#NUM!</v>
      </c>
      <c r="M268" s="37">
        <f>C268</f>
        <v>0</v>
      </c>
      <c r="N268" s="38" t="e">
        <f>(Q268-P268)/(2*O268)</f>
        <v>#NUM!</v>
      </c>
      <c r="O268" s="39">
        <f t="shared" si="299"/>
        <v>1.9599639845400536</v>
      </c>
      <c r="P268" s="40" t="e">
        <f t="shared" si="300"/>
        <v>#NUM!</v>
      </c>
      <c r="Q268" s="40" t="e">
        <f t="shared" si="300"/>
        <v>#NUM!</v>
      </c>
      <c r="R268" s="41">
        <f t="shared" si="301"/>
        <v>0</v>
      </c>
      <c r="S268" s="41">
        <f t="shared" si="301"/>
        <v>0</v>
      </c>
      <c r="T268" s="42"/>
      <c r="V268" s="43" t="e">
        <f>(J268-L272)^2</f>
        <v>#NUM!</v>
      </c>
      <c r="W268" s="44" t="e">
        <f>I268*V268</f>
        <v>#NUM!</v>
      </c>
      <c r="X268" s="2">
        <v>1</v>
      </c>
      <c r="Y268" s="30"/>
      <c r="Z268" s="30"/>
      <c r="AA268" s="35" t="e">
        <f>I268^2</f>
        <v>#NUM!</v>
      </c>
      <c r="AB268" s="45"/>
      <c r="AC268" s="46" t="e">
        <f>AC272</f>
        <v>#NUM!</v>
      </c>
      <c r="AD268" s="46" t="e">
        <f>AD272</f>
        <v>#NUM!</v>
      </c>
      <c r="AE268" s="44" t="e">
        <f>1/I268</f>
        <v>#NUM!</v>
      </c>
      <c r="AF268" s="47" t="e">
        <f>1/(AD268+AE268)</f>
        <v>#NUM!</v>
      </c>
      <c r="AG268" s="48" t="e">
        <f>AF268/AF272</f>
        <v>#NUM!</v>
      </c>
      <c r="AH268" s="49" t="e">
        <f>AF268*J268</f>
        <v>#NUM!</v>
      </c>
      <c r="AI268" s="49" t="e">
        <f t="shared" si="302"/>
        <v>#NUM!</v>
      </c>
      <c r="AJ268" s="50" t="e">
        <f t="shared" si="303"/>
        <v>#NUM!</v>
      </c>
      <c r="AK268" s="51" t="e">
        <f t="shared" si="304"/>
        <v>#NUM!</v>
      </c>
      <c r="AL268" s="50" t="e">
        <f t="shared" si="305"/>
        <v>#NUM!</v>
      </c>
      <c r="AM268" s="39">
        <f t="shared" si="306"/>
        <v>1.9599639845400536</v>
      </c>
      <c r="AN268" s="40" t="e">
        <f t="shared" si="307"/>
        <v>#NUM!</v>
      </c>
      <c r="AO268" s="40" t="e">
        <f>AI268+(1.96*AL268)</f>
        <v>#NUM!</v>
      </c>
      <c r="AP268" s="52" t="e">
        <f t="shared" si="308"/>
        <v>#NUM!</v>
      </c>
      <c r="AQ268" s="52" t="e">
        <f t="shared" si="308"/>
        <v>#NUM!</v>
      </c>
      <c r="AR268" s="19"/>
      <c r="AT268" s="53"/>
      <c r="AU268" s="53">
        <v>1</v>
      </c>
      <c r="AV268" s="54"/>
      <c r="AW268" s="54"/>
      <c r="AY268" s="30"/>
      <c r="AZ268" s="30"/>
      <c r="BA268" s="2"/>
      <c r="BB268" s="2"/>
      <c r="BC268" s="2"/>
      <c r="BD268" s="2"/>
      <c r="BE268" s="2"/>
      <c r="BF268" s="2"/>
      <c r="BG268" s="2"/>
      <c r="BH268" s="2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1:71" x14ac:dyDescent="0.3">
      <c r="B269" s="31" t="s">
        <v>64</v>
      </c>
      <c r="C269" s="32"/>
      <c r="D269" s="32"/>
      <c r="E269" s="32"/>
      <c r="F269" s="33"/>
      <c r="H269" s="34" t="e">
        <f>N269^2</f>
        <v>#NUM!</v>
      </c>
      <c r="I269" s="35" t="e">
        <f>1/H269</f>
        <v>#NUM!</v>
      </c>
      <c r="J269" s="36" t="e">
        <f>LN(M269)</f>
        <v>#NUM!</v>
      </c>
      <c r="K269" s="36" t="e">
        <f>I269*J269</f>
        <v>#NUM!</v>
      </c>
      <c r="L269" s="36" t="e">
        <f>LN(M269)</f>
        <v>#NUM!</v>
      </c>
      <c r="M269" s="37">
        <f>C269</f>
        <v>0</v>
      </c>
      <c r="N269" s="38" t="e">
        <f>(Q269-P269)/(2*O269)</f>
        <v>#NUM!</v>
      </c>
      <c r="O269" s="39">
        <f t="shared" si="299"/>
        <v>1.9599639845400536</v>
      </c>
      <c r="P269" s="40" t="e">
        <f t="shared" si="300"/>
        <v>#NUM!</v>
      </c>
      <c r="Q269" s="40" t="e">
        <f t="shared" si="300"/>
        <v>#NUM!</v>
      </c>
      <c r="R269" s="41">
        <f t="shared" si="301"/>
        <v>0</v>
      </c>
      <c r="S269" s="41">
        <f t="shared" si="301"/>
        <v>0</v>
      </c>
      <c r="T269" s="42"/>
      <c r="V269" s="43" t="e">
        <f>(J269-L272)^2</f>
        <v>#NUM!</v>
      </c>
      <c r="W269" s="44" t="e">
        <f>I269*V269</f>
        <v>#NUM!</v>
      </c>
      <c r="X269" s="2">
        <v>1</v>
      </c>
      <c r="Y269" s="30"/>
      <c r="Z269" s="30"/>
      <c r="AA269" s="35" t="e">
        <f>I269^2</f>
        <v>#NUM!</v>
      </c>
      <c r="AB269" s="45"/>
      <c r="AC269" s="46" t="e">
        <f>AC272</f>
        <v>#NUM!</v>
      </c>
      <c r="AD269" s="46" t="e">
        <f>AD272</f>
        <v>#NUM!</v>
      </c>
      <c r="AE269" s="44" t="e">
        <f>1/I269</f>
        <v>#NUM!</v>
      </c>
      <c r="AF269" s="47" t="e">
        <f>1/(AD269+AE269)</f>
        <v>#NUM!</v>
      </c>
      <c r="AG269" s="48" t="e">
        <f>AF269/AF272</f>
        <v>#NUM!</v>
      </c>
      <c r="AH269" s="49" t="e">
        <f>AF269*J269</f>
        <v>#NUM!</v>
      </c>
      <c r="AI269" s="49" t="e">
        <f t="shared" si="302"/>
        <v>#NUM!</v>
      </c>
      <c r="AJ269" s="50" t="e">
        <f t="shared" si="303"/>
        <v>#NUM!</v>
      </c>
      <c r="AK269" s="51" t="e">
        <f t="shared" si="304"/>
        <v>#NUM!</v>
      </c>
      <c r="AL269" s="50" t="e">
        <f t="shared" si="305"/>
        <v>#NUM!</v>
      </c>
      <c r="AM269" s="39">
        <f t="shared" si="306"/>
        <v>1.9599639845400536</v>
      </c>
      <c r="AN269" s="40" t="e">
        <f t="shared" si="307"/>
        <v>#NUM!</v>
      </c>
      <c r="AO269" s="40" t="e">
        <f>AI269+(1.96*AL269)</f>
        <v>#NUM!</v>
      </c>
      <c r="AP269" s="52" t="e">
        <f t="shared" si="308"/>
        <v>#NUM!</v>
      </c>
      <c r="AQ269" s="52" t="e">
        <f t="shared" si="308"/>
        <v>#NUM!</v>
      </c>
      <c r="AR269" s="19"/>
      <c r="AT269" s="53"/>
      <c r="AU269" s="53">
        <v>1</v>
      </c>
      <c r="AV269" s="54"/>
      <c r="AW269" s="54"/>
      <c r="AY269" s="30"/>
      <c r="AZ269" s="30"/>
      <c r="BA269" s="2"/>
      <c r="BB269" s="2"/>
      <c r="BC269" s="2"/>
      <c r="BD269" s="2"/>
      <c r="BE269" s="2"/>
      <c r="BF269" s="2"/>
      <c r="BG269" s="2"/>
      <c r="BH269" s="2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1:71" x14ac:dyDescent="0.3">
      <c r="A270" s="5"/>
      <c r="B270" s="31" t="s">
        <v>65</v>
      </c>
      <c r="C270" s="32"/>
      <c r="D270" s="32"/>
      <c r="E270" s="32"/>
      <c r="F270" s="33"/>
      <c r="H270" s="34" t="e">
        <f>N270^2</f>
        <v>#NUM!</v>
      </c>
      <c r="I270" s="35" t="e">
        <f>1/H270</f>
        <v>#NUM!</v>
      </c>
      <c r="J270" s="36" t="e">
        <f>LN(M270)</f>
        <v>#NUM!</v>
      </c>
      <c r="K270" s="36" t="e">
        <f>I270*J270</f>
        <v>#NUM!</v>
      </c>
      <c r="L270" s="36" t="e">
        <f>LN(M270)</f>
        <v>#NUM!</v>
      </c>
      <c r="M270" s="37">
        <f>C270</f>
        <v>0</v>
      </c>
      <c r="N270" s="38" t="e">
        <f>(Q270-P270)/(2*O270)</f>
        <v>#NUM!</v>
      </c>
      <c r="O270" s="39">
        <f t="shared" si="299"/>
        <v>1.9599639845400536</v>
      </c>
      <c r="P270" s="40" t="e">
        <f t="shared" si="300"/>
        <v>#NUM!</v>
      </c>
      <c r="Q270" s="40" t="e">
        <f t="shared" si="300"/>
        <v>#NUM!</v>
      </c>
      <c r="R270" s="41">
        <f t="shared" si="301"/>
        <v>0</v>
      </c>
      <c r="S270" s="41">
        <f t="shared" si="301"/>
        <v>0</v>
      </c>
      <c r="T270" s="42"/>
      <c r="V270" s="43" t="e">
        <f>(J270-L272)^2</f>
        <v>#NUM!</v>
      </c>
      <c r="W270" s="44" t="e">
        <f>I270*V270</f>
        <v>#NUM!</v>
      </c>
      <c r="X270" s="2">
        <v>1</v>
      </c>
      <c r="Y270" s="30"/>
      <c r="Z270" s="30"/>
      <c r="AA270" s="35" t="e">
        <f>I270^2</f>
        <v>#NUM!</v>
      </c>
      <c r="AB270" s="45"/>
      <c r="AC270" s="46" t="e">
        <f>AC272</f>
        <v>#NUM!</v>
      </c>
      <c r="AD270" s="46" t="e">
        <f>AD272</f>
        <v>#NUM!</v>
      </c>
      <c r="AE270" s="44" t="e">
        <f>1/I270</f>
        <v>#NUM!</v>
      </c>
      <c r="AF270" s="47" t="e">
        <f>1/(AD270+AE270)</f>
        <v>#NUM!</v>
      </c>
      <c r="AG270" s="48" t="e">
        <f>AF270/AF272</f>
        <v>#NUM!</v>
      </c>
      <c r="AH270" s="49" t="e">
        <f>AF270*J270</f>
        <v>#NUM!</v>
      </c>
      <c r="AI270" s="49" t="e">
        <f t="shared" si="302"/>
        <v>#NUM!</v>
      </c>
      <c r="AJ270" s="50" t="e">
        <f t="shared" si="303"/>
        <v>#NUM!</v>
      </c>
      <c r="AK270" s="51" t="e">
        <f t="shared" si="304"/>
        <v>#NUM!</v>
      </c>
      <c r="AL270" s="50" t="e">
        <f t="shared" si="305"/>
        <v>#NUM!</v>
      </c>
      <c r="AM270" s="39">
        <f t="shared" si="306"/>
        <v>1.9599639845400536</v>
      </c>
      <c r="AN270" s="40" t="e">
        <f t="shared" si="307"/>
        <v>#NUM!</v>
      </c>
      <c r="AO270" s="40" t="e">
        <f>AI270+(AM270*AL270)</f>
        <v>#NUM!</v>
      </c>
      <c r="AP270" s="52" t="e">
        <f t="shared" si="308"/>
        <v>#NUM!</v>
      </c>
      <c r="AQ270" s="52" t="e">
        <f t="shared" si="308"/>
        <v>#NUM!</v>
      </c>
      <c r="AR270" s="19"/>
      <c r="AT270" s="53"/>
      <c r="AU270" s="53">
        <v>1</v>
      </c>
      <c r="AV270" s="54"/>
      <c r="AW270" s="54"/>
      <c r="AY270" s="30"/>
      <c r="AZ270" s="30"/>
      <c r="BA270" s="2"/>
      <c r="BB270" s="2"/>
      <c r="BC270" s="2"/>
      <c r="BD270" s="2"/>
      <c r="BE270" s="2"/>
      <c r="BF270" s="2"/>
      <c r="BG270" s="2"/>
      <c r="BH270" s="2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1:71" x14ac:dyDescent="0.3">
      <c r="A271" s="5"/>
      <c r="B271" s="31" t="s">
        <v>66</v>
      </c>
      <c r="C271" s="32"/>
      <c r="D271" s="32"/>
      <c r="E271" s="32"/>
      <c r="F271" s="33"/>
      <c r="H271" s="34" t="e">
        <f>N271^2</f>
        <v>#NUM!</v>
      </c>
      <c r="I271" s="35" t="e">
        <f>1/H271</f>
        <v>#NUM!</v>
      </c>
      <c r="J271" s="36" t="e">
        <f>LN(M271)</f>
        <v>#NUM!</v>
      </c>
      <c r="K271" s="36" t="e">
        <f>I271*J271</f>
        <v>#NUM!</v>
      </c>
      <c r="L271" s="36" t="e">
        <f>LN(M271)</f>
        <v>#NUM!</v>
      </c>
      <c r="M271" s="37">
        <f>C271</f>
        <v>0</v>
      </c>
      <c r="N271" s="38" t="e">
        <f>(Q271-P271)/(2*O271)</f>
        <v>#NUM!</v>
      </c>
      <c r="O271" s="39">
        <f t="shared" si="299"/>
        <v>1.9599639845400536</v>
      </c>
      <c r="P271" s="40" t="e">
        <f t="shared" si="300"/>
        <v>#NUM!</v>
      </c>
      <c r="Q271" s="40" t="e">
        <f t="shared" si="300"/>
        <v>#NUM!</v>
      </c>
      <c r="R271" s="41">
        <f t="shared" si="301"/>
        <v>0</v>
      </c>
      <c r="S271" s="41">
        <f t="shared" si="301"/>
        <v>0</v>
      </c>
      <c r="T271" s="42"/>
      <c r="V271" s="43" t="e">
        <f>(J271-L272)^2</f>
        <v>#NUM!</v>
      </c>
      <c r="W271" s="44" t="e">
        <f>I271*V271</f>
        <v>#NUM!</v>
      </c>
      <c r="X271" s="2">
        <v>1</v>
      </c>
      <c r="Y271" s="30"/>
      <c r="Z271" s="30"/>
      <c r="AA271" s="35" t="e">
        <f>I271^2</f>
        <v>#NUM!</v>
      </c>
      <c r="AB271" s="45"/>
      <c r="AC271" s="46" t="e">
        <f>AC272</f>
        <v>#NUM!</v>
      </c>
      <c r="AD271" s="46" t="e">
        <f>AD272</f>
        <v>#NUM!</v>
      </c>
      <c r="AE271" s="44" t="e">
        <f>1/I271</f>
        <v>#NUM!</v>
      </c>
      <c r="AF271" s="47" t="e">
        <f>1/(AD271+AE271)</f>
        <v>#NUM!</v>
      </c>
      <c r="AG271" s="48" t="e">
        <f>AF271/AF272</f>
        <v>#NUM!</v>
      </c>
      <c r="AH271" s="49" t="e">
        <f>AF271*J271</f>
        <v>#NUM!</v>
      </c>
      <c r="AI271" s="49" t="e">
        <f t="shared" si="302"/>
        <v>#NUM!</v>
      </c>
      <c r="AJ271" s="50" t="e">
        <f t="shared" si="303"/>
        <v>#NUM!</v>
      </c>
      <c r="AK271" s="51" t="e">
        <f t="shared" si="304"/>
        <v>#NUM!</v>
      </c>
      <c r="AL271" s="50" t="e">
        <f t="shared" si="305"/>
        <v>#NUM!</v>
      </c>
      <c r="AM271" s="39">
        <f t="shared" si="306"/>
        <v>1.9599639845400536</v>
      </c>
      <c r="AN271" s="40" t="e">
        <f t="shared" si="307"/>
        <v>#NUM!</v>
      </c>
      <c r="AO271" s="40" t="e">
        <f>AI271+(AM271*AL271)</f>
        <v>#NUM!</v>
      </c>
      <c r="AP271" s="52" t="e">
        <f t="shared" si="308"/>
        <v>#NUM!</v>
      </c>
      <c r="AQ271" s="52" t="e">
        <f t="shared" si="308"/>
        <v>#NUM!</v>
      </c>
      <c r="AR271" s="19"/>
      <c r="AT271" s="53"/>
      <c r="AU271" s="53">
        <v>1</v>
      </c>
      <c r="AV271" s="54"/>
      <c r="AW271" s="54"/>
      <c r="AY271" s="30"/>
      <c r="AZ271" s="30"/>
      <c r="BA271" s="2"/>
      <c r="BB271" s="2"/>
      <c r="BC271" s="2"/>
      <c r="BD271" s="2"/>
      <c r="BE271" s="2"/>
      <c r="BF271" s="2"/>
      <c r="BG271" s="2"/>
      <c r="BH271" s="2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1:71" x14ac:dyDescent="0.3">
      <c r="A272" s="5"/>
      <c r="B272" s="55">
        <f>COUNT(C267:C271)</f>
        <v>0</v>
      </c>
      <c r="C272" s="56"/>
      <c r="D272" s="56"/>
      <c r="E272" s="56"/>
      <c r="F272" s="57"/>
      <c r="H272" s="58"/>
      <c r="I272" s="59" t="e">
        <f>SUM(I267:I271)</f>
        <v>#NUM!</v>
      </c>
      <c r="J272" s="60"/>
      <c r="K272" s="61" t="e">
        <f>SUM(K267:K271)</f>
        <v>#NUM!</v>
      </c>
      <c r="L272" s="62" t="e">
        <f>K272/I272</f>
        <v>#NUM!</v>
      </c>
      <c r="M272" s="63" t="e">
        <f>EXP(L272)</f>
        <v>#NUM!</v>
      </c>
      <c r="N272" s="64" t="e">
        <f>SQRT(1/I272)</f>
        <v>#NUM!</v>
      </c>
      <c r="O272" s="39">
        <f t="shared" si="299"/>
        <v>1.9599639845400536</v>
      </c>
      <c r="P272" s="65" t="e">
        <f>L272-(N272*O272)</f>
        <v>#NUM!</v>
      </c>
      <c r="Q272" s="65" t="e">
        <f>L272+(N272*O272)</f>
        <v>#NUM!</v>
      </c>
      <c r="R272" s="66" t="e">
        <f>EXP(P272)</f>
        <v>#NUM!</v>
      </c>
      <c r="S272" s="67" t="e">
        <f>EXP(Q272)</f>
        <v>#NUM!</v>
      </c>
      <c r="T272" s="68"/>
      <c r="U272" s="68"/>
      <c r="V272" s="69"/>
      <c r="W272" s="70" t="e">
        <f>SUM(W267:W271)</f>
        <v>#NUM!</v>
      </c>
      <c r="X272" s="71">
        <f>SUM(X267:X271)</f>
        <v>5</v>
      </c>
      <c r="Y272" s="72" t="e">
        <f>W272-(X272-1)</f>
        <v>#NUM!</v>
      </c>
      <c r="Z272" s="59" t="e">
        <f>I272</f>
        <v>#NUM!</v>
      </c>
      <c r="AA272" s="59" t="e">
        <f>SUM(AA267:AA271)</f>
        <v>#NUM!</v>
      </c>
      <c r="AB272" s="73" t="e">
        <f>AA272/Z272</f>
        <v>#NUM!</v>
      </c>
      <c r="AC272" s="74" t="e">
        <f>Y272/(Z272-AB272)</f>
        <v>#NUM!</v>
      </c>
      <c r="AD272" s="74" t="e">
        <f>IF(W272&lt;X272-1,"0",AC272)</f>
        <v>#NUM!</v>
      </c>
      <c r="AE272" s="69"/>
      <c r="AF272" s="59" t="e">
        <f>SUM(AF267:AF271)</f>
        <v>#NUM!</v>
      </c>
      <c r="AG272" s="75" t="e">
        <f>SUM(AG267:AG271)</f>
        <v>#NUM!</v>
      </c>
      <c r="AH272" s="72" t="e">
        <f>SUM(AH267:AH271)</f>
        <v>#NUM!</v>
      </c>
      <c r="AI272" s="72" t="e">
        <f t="shared" si="302"/>
        <v>#NUM!</v>
      </c>
      <c r="AJ272" s="67" t="e">
        <f t="shared" si="303"/>
        <v>#NUM!</v>
      </c>
      <c r="AK272" s="76" t="e">
        <f t="shared" si="304"/>
        <v>#NUM!</v>
      </c>
      <c r="AL272" s="77" t="e">
        <f t="shared" si="305"/>
        <v>#NUM!</v>
      </c>
      <c r="AM272" s="39">
        <f t="shared" si="306"/>
        <v>1.9599639845400536</v>
      </c>
      <c r="AN272" s="65" t="e">
        <f t="shared" si="307"/>
        <v>#NUM!</v>
      </c>
      <c r="AO272" s="65" t="e">
        <f>AI272+(AM272*AL272)</f>
        <v>#NUM!</v>
      </c>
      <c r="AP272" s="78" t="e">
        <f t="shared" si="308"/>
        <v>#NUM!</v>
      </c>
      <c r="AQ272" s="78" t="e">
        <f t="shared" si="308"/>
        <v>#NUM!</v>
      </c>
      <c r="AR272" s="79"/>
      <c r="AS272" s="80"/>
      <c r="AT272" s="81" t="e">
        <f>W272</f>
        <v>#NUM!</v>
      </c>
      <c r="AU272" s="55">
        <f>SUM(AU267:AU271)</f>
        <v>5</v>
      </c>
      <c r="AV272" s="82" t="e">
        <f>(AT272-(AU272-1))/AT272</f>
        <v>#NUM!</v>
      </c>
      <c r="AW272" s="83" t="e">
        <f>IF(W272&lt;X272-1,"0%",AV272)</f>
        <v>#NUM!</v>
      </c>
      <c r="AX272" s="80"/>
      <c r="AY272" s="61" t="e">
        <f>AT272/(AU272-1)</f>
        <v>#NUM!</v>
      </c>
      <c r="AZ272" s="84" t="e">
        <f>LN(AY272)</f>
        <v>#NUM!</v>
      </c>
      <c r="BA272" s="61" t="e">
        <f>LN(AT272)</f>
        <v>#NUM!</v>
      </c>
      <c r="BB272" s="61">
        <f>LN(AU272-1)</f>
        <v>1.3862943611198906</v>
      </c>
      <c r="BC272" s="61" t="e">
        <f>SQRT(2*AT272)</f>
        <v>#NUM!</v>
      </c>
      <c r="BD272" s="61">
        <f>SQRT(2*AU272-3)</f>
        <v>2.6457513110645907</v>
      </c>
      <c r="BE272" s="61">
        <f>2*(AU272-2)</f>
        <v>6</v>
      </c>
      <c r="BF272" s="61">
        <f>3*(AU272-2)^2</f>
        <v>27</v>
      </c>
      <c r="BG272" s="61">
        <f>1/BE272</f>
        <v>0.16666666666666666</v>
      </c>
      <c r="BH272" s="85">
        <f>1/BF272</f>
        <v>3.7037037037037035E-2</v>
      </c>
      <c r="BI272" s="85">
        <f>SQRT(BG272*(1-BH272))</f>
        <v>0.40061680838488767</v>
      </c>
      <c r="BJ272" s="86" t="e">
        <f>0.5*(BA272-BB272)/(BC272-BD272)</f>
        <v>#NUM!</v>
      </c>
      <c r="BK272" s="86" t="e">
        <f>IF(W272&lt;=X272,BI272,BJ272)</f>
        <v>#NUM!</v>
      </c>
      <c r="BL272" s="72" t="e">
        <f>AZ272-(1.96*BK272)</f>
        <v>#NUM!</v>
      </c>
      <c r="BM272" s="72" t="e">
        <f>AZ272+(1.96*BK272)</f>
        <v>#NUM!</v>
      </c>
      <c r="BN272" s="72"/>
      <c r="BO272" s="84" t="e">
        <f>EXP(BL272)</f>
        <v>#NUM!</v>
      </c>
      <c r="BP272" s="84" t="e">
        <f>EXP(BM272)</f>
        <v>#NUM!</v>
      </c>
      <c r="BQ272" s="87" t="e">
        <f>AW272</f>
        <v>#NUM!</v>
      </c>
      <c r="BR272" s="87" t="e">
        <f>(BO272-1)/BO272</f>
        <v>#NUM!</v>
      </c>
      <c r="BS272" s="87" t="e">
        <f>(BP272-1)/BP272</f>
        <v>#NUM!</v>
      </c>
    </row>
    <row r="273" spans="1:71" x14ac:dyDescent="0.3">
      <c r="C273" s="88"/>
      <c r="D273" s="88"/>
      <c r="E273" s="88"/>
      <c r="F273" s="89"/>
      <c r="N273" s="90"/>
      <c r="O273" s="90"/>
      <c r="P273" s="90"/>
      <c r="Q273" s="90"/>
      <c r="R273" s="90"/>
      <c r="S273" s="90"/>
      <c r="T273" s="90"/>
      <c r="X273" s="91"/>
      <c r="Y273" s="92"/>
      <c r="Z273" s="92"/>
      <c r="AA273" s="92"/>
      <c r="AB273" s="93"/>
      <c r="AC273" s="93"/>
      <c r="AD273" s="93"/>
      <c r="AE273" s="93"/>
      <c r="AP273" s="94"/>
      <c r="AQ273" s="94"/>
      <c r="AR273" s="94"/>
      <c r="BC273" s="95"/>
      <c r="BJ273" s="92" t="s">
        <v>80</v>
      </c>
      <c r="BP273" s="96" t="s">
        <v>81</v>
      </c>
      <c r="BQ273" s="97" t="e">
        <f>BQ272</f>
        <v>#NUM!</v>
      </c>
      <c r="BR273" s="97" t="e">
        <f>IF(BR272&lt;0,"0%",BR272)</f>
        <v>#NUM!</v>
      </c>
      <c r="BS273" s="98" t="e">
        <f>IF(BS272&lt;0,"0%",BS272)</f>
        <v>#NUM!</v>
      </c>
    </row>
    <row r="274" spans="1:71" ht="26" x14ac:dyDescent="0.3">
      <c r="A274" s="5"/>
      <c r="B274" s="5"/>
      <c r="C274" s="99"/>
      <c r="D274" s="99"/>
      <c r="E274" s="99"/>
      <c r="F274" s="100"/>
      <c r="G274" s="5"/>
      <c r="H274" s="5"/>
      <c r="N274" s="101"/>
      <c r="O274" s="101"/>
      <c r="P274" s="101"/>
      <c r="Q274" s="101"/>
      <c r="R274" s="101"/>
      <c r="S274" s="101"/>
      <c r="T274" s="101"/>
      <c r="AB274" s="1"/>
      <c r="AE274" s="95"/>
      <c r="AF274" s="102"/>
      <c r="AG274" s="102"/>
      <c r="AH274" s="102"/>
      <c r="AI274" s="102"/>
      <c r="AJ274" s="102"/>
      <c r="AK274" s="103" t="s">
        <v>82</v>
      </c>
      <c r="AL274" s="104">
        <f>TINV((1-$E$1),(X272-2))</f>
        <v>3.1824463052837078</v>
      </c>
      <c r="AN274" s="105" t="s">
        <v>83</v>
      </c>
      <c r="AO274" s="106">
        <f>$E$1</f>
        <v>0.95</v>
      </c>
      <c r="AP274" s="107" t="e">
        <f>EXP(AI272-AL274*SQRT((1/Z272)+AD272))</f>
        <v>#NUM!</v>
      </c>
      <c r="AQ274" s="107" t="e">
        <f>EXP(AI272+AL274*SQRT((1/Z272)+AD272))</f>
        <v>#NUM!</v>
      </c>
      <c r="AR274" s="19"/>
      <c r="BB274" s="108"/>
      <c r="BC274" s="95"/>
      <c r="BD274" s="95"/>
      <c r="BF274" s="42"/>
      <c r="BH274" s="95"/>
      <c r="BI274" s="109"/>
      <c r="BM274" s="95"/>
    </row>
    <row r="275" spans="1:71" ht="14.5" x14ac:dyDescent="0.3">
      <c r="A275" s="5"/>
      <c r="B275" s="5"/>
      <c r="C275" s="99"/>
      <c r="D275" s="99"/>
      <c r="E275" s="99"/>
      <c r="F275" s="100"/>
      <c r="G275" s="5"/>
      <c r="H275" s="5"/>
      <c r="N275" s="101"/>
      <c r="O275" s="101"/>
      <c r="P275" s="101"/>
      <c r="Q275" s="101"/>
      <c r="R275" s="101"/>
      <c r="S275" s="101"/>
      <c r="T275" s="101"/>
      <c r="AB275" s="1"/>
      <c r="AE275" s="95"/>
      <c r="AF275" s="102"/>
      <c r="AG275" s="102"/>
      <c r="AH275" s="110"/>
      <c r="AI275" s="111"/>
      <c r="AJ275" s="112"/>
      <c r="AK275" s="113"/>
      <c r="AL275" s="14"/>
      <c r="AO275" s="114"/>
      <c r="AP275" s="19"/>
      <c r="AQ275" s="19"/>
      <c r="AR275" s="19"/>
      <c r="BB275" s="108"/>
      <c r="BC275" s="95"/>
      <c r="BD275" s="95"/>
      <c r="BF275" s="42"/>
      <c r="BH275" s="95"/>
      <c r="BI275" s="115"/>
      <c r="BM275" s="95"/>
    </row>
    <row r="276" spans="1:71" x14ac:dyDescent="0.3">
      <c r="C276" s="89"/>
      <c r="D276" s="89"/>
      <c r="E276" s="89"/>
      <c r="F276" s="89"/>
    </row>
    <row r="277" spans="1:71" x14ac:dyDescent="0.3">
      <c r="G277" s="123" t="s">
        <v>3</v>
      </c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5"/>
      <c r="T277" s="11"/>
      <c r="U277" s="123" t="s">
        <v>4</v>
      </c>
      <c r="V277" s="124"/>
      <c r="W277" s="124"/>
      <c r="X277" s="124"/>
      <c r="Y277" s="124"/>
      <c r="Z277" s="124"/>
      <c r="AA277" s="124"/>
      <c r="AB277" s="124"/>
      <c r="AC277" s="124"/>
      <c r="AD277" s="124"/>
      <c r="AE277" s="124"/>
      <c r="AF277" s="124"/>
      <c r="AG277" s="124"/>
      <c r="AH277" s="124"/>
      <c r="AI277" s="124"/>
      <c r="AJ277" s="124"/>
      <c r="AK277" s="124"/>
      <c r="AL277" s="124"/>
      <c r="AM277" s="124"/>
      <c r="AN277" s="124"/>
      <c r="AO277" s="124"/>
      <c r="AP277" s="124"/>
      <c r="AQ277" s="125"/>
      <c r="AR277" s="11"/>
      <c r="AS277" s="123" t="s">
        <v>5</v>
      </c>
      <c r="AT277" s="124"/>
      <c r="AU277" s="124"/>
      <c r="AV277" s="124"/>
      <c r="AW277" s="124"/>
      <c r="AX277" s="124"/>
      <c r="AY277" s="124"/>
      <c r="AZ277" s="124"/>
      <c r="BA277" s="124"/>
      <c r="BB277" s="124"/>
      <c r="BC277" s="124"/>
      <c r="BD277" s="124"/>
      <c r="BE277" s="124"/>
      <c r="BF277" s="124"/>
      <c r="BG277" s="124"/>
      <c r="BH277" s="124"/>
      <c r="BI277" s="124"/>
      <c r="BJ277" s="124"/>
      <c r="BK277" s="124"/>
      <c r="BL277" s="124"/>
      <c r="BM277" s="124"/>
      <c r="BN277" s="124"/>
      <c r="BO277" s="124"/>
      <c r="BP277" s="124"/>
      <c r="BQ277" s="124"/>
      <c r="BR277" s="124"/>
      <c r="BS277" s="125"/>
    </row>
    <row r="278" spans="1:71" x14ac:dyDescent="0.3">
      <c r="A278" s="12"/>
      <c r="B278" s="13" t="s">
        <v>6</v>
      </c>
      <c r="C278" s="120" t="s">
        <v>7</v>
      </c>
      <c r="D278" s="121"/>
      <c r="E278" s="122"/>
      <c r="F278" s="14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</row>
    <row r="279" spans="1:71" ht="60" x14ac:dyDescent="0.3">
      <c r="B279" s="16"/>
      <c r="C279" s="17" t="s">
        <v>8</v>
      </c>
      <c r="D279" s="18" t="s">
        <v>9</v>
      </c>
      <c r="E279" s="18" t="s">
        <v>10</v>
      </c>
      <c r="F279" s="19"/>
      <c r="H279" s="17" t="s">
        <v>11</v>
      </c>
      <c r="I279" s="17" t="s">
        <v>12</v>
      </c>
      <c r="J279" s="20" t="s">
        <v>13</v>
      </c>
      <c r="K279" s="20" t="s">
        <v>14</v>
      </c>
      <c r="L279" s="20" t="s">
        <v>15</v>
      </c>
      <c r="M279" s="21" t="s">
        <v>16</v>
      </c>
      <c r="N279" s="22" t="s">
        <v>17</v>
      </c>
      <c r="O279" s="22" t="s">
        <v>1</v>
      </c>
      <c r="P279" s="21" t="s">
        <v>18</v>
      </c>
      <c r="Q279" s="21" t="s">
        <v>19</v>
      </c>
      <c r="R279" s="21" t="s">
        <v>9</v>
      </c>
      <c r="S279" s="21" t="s">
        <v>10</v>
      </c>
      <c r="T279" s="23"/>
      <c r="U279" s="24"/>
      <c r="V279" s="25" t="s">
        <v>20</v>
      </c>
      <c r="W279" s="20" t="s">
        <v>21</v>
      </c>
      <c r="X279" s="3" t="s">
        <v>22</v>
      </c>
      <c r="Y279" s="3" t="s">
        <v>23</v>
      </c>
      <c r="Z279" s="3" t="s">
        <v>24</v>
      </c>
      <c r="AA279" s="20" t="s">
        <v>25</v>
      </c>
      <c r="AB279" s="20" t="s">
        <v>26</v>
      </c>
      <c r="AC279" s="26" t="s">
        <v>27</v>
      </c>
      <c r="AD279" s="26" t="s">
        <v>28</v>
      </c>
      <c r="AE279" s="3" t="s">
        <v>29</v>
      </c>
      <c r="AF279" s="20" t="s">
        <v>30</v>
      </c>
      <c r="AG279" s="20" t="s">
        <v>31</v>
      </c>
      <c r="AH279" s="20" t="s">
        <v>32</v>
      </c>
      <c r="AI279" s="3" t="s">
        <v>33</v>
      </c>
      <c r="AJ279" s="22" t="s">
        <v>34</v>
      </c>
      <c r="AK279" s="20" t="s">
        <v>35</v>
      </c>
      <c r="AL279" s="20" t="s">
        <v>36</v>
      </c>
      <c r="AM279" s="3" t="s">
        <v>1</v>
      </c>
      <c r="AN279" s="20" t="s">
        <v>37</v>
      </c>
      <c r="AO279" s="20" t="s">
        <v>38</v>
      </c>
      <c r="AP279" s="21" t="s">
        <v>9</v>
      </c>
      <c r="AQ279" s="21" t="s">
        <v>10</v>
      </c>
      <c r="AR279" s="23"/>
      <c r="AT279" s="27" t="s">
        <v>39</v>
      </c>
      <c r="AU279" s="27" t="s">
        <v>22</v>
      </c>
      <c r="AV279" s="28" t="s">
        <v>40</v>
      </c>
      <c r="AW279" s="26" t="s">
        <v>41</v>
      </c>
      <c r="AY279" s="3" t="s">
        <v>42</v>
      </c>
      <c r="AZ279" s="3" t="s">
        <v>43</v>
      </c>
      <c r="BA279" s="3" t="s">
        <v>44</v>
      </c>
      <c r="BB279" s="3" t="s">
        <v>45</v>
      </c>
      <c r="BC279" s="3" t="s">
        <v>46</v>
      </c>
      <c r="BD279" s="3" t="s">
        <v>47</v>
      </c>
      <c r="BE279" s="3" t="s">
        <v>48</v>
      </c>
      <c r="BF279" s="3" t="s">
        <v>49</v>
      </c>
      <c r="BG279" s="3" t="s">
        <v>50</v>
      </c>
      <c r="BH279" s="3" t="s">
        <v>51</v>
      </c>
      <c r="BI279" s="29" t="s">
        <v>52</v>
      </c>
      <c r="BJ279" s="29" t="s">
        <v>53</v>
      </c>
      <c r="BK279" s="29" t="s">
        <v>54</v>
      </c>
      <c r="BL279" s="29" t="s">
        <v>55</v>
      </c>
      <c r="BM279" s="29" t="s">
        <v>56</v>
      </c>
      <c r="BN279" s="30"/>
      <c r="BO279" s="20" t="s">
        <v>57</v>
      </c>
      <c r="BP279" s="20" t="s">
        <v>58</v>
      </c>
      <c r="BQ279" s="21" t="s">
        <v>59</v>
      </c>
      <c r="BR279" s="21" t="s">
        <v>60</v>
      </c>
      <c r="BS279" s="21" t="s">
        <v>61</v>
      </c>
    </row>
    <row r="280" spans="1:71" x14ac:dyDescent="0.3">
      <c r="B280" s="31" t="s">
        <v>62</v>
      </c>
      <c r="C280" s="32"/>
      <c r="D280" s="32"/>
      <c r="E280" s="32"/>
      <c r="F280" s="33"/>
      <c r="H280" s="34" t="e">
        <f>N280^2</f>
        <v>#NUM!</v>
      </c>
      <c r="I280" s="35" t="e">
        <f>1/H280</f>
        <v>#NUM!</v>
      </c>
      <c r="J280" s="36" t="e">
        <f>LN(M280)</f>
        <v>#NUM!</v>
      </c>
      <c r="K280" s="36" t="e">
        <f>I280*J280</f>
        <v>#NUM!</v>
      </c>
      <c r="L280" s="36" t="e">
        <f>LN(M280)</f>
        <v>#NUM!</v>
      </c>
      <c r="M280" s="37">
        <f>C280</f>
        <v>0</v>
      </c>
      <c r="N280" s="38" t="e">
        <f>(Q280-P280)/(2*O280)</f>
        <v>#NUM!</v>
      </c>
      <c r="O280" s="39">
        <f>$E$2</f>
        <v>1.9599639845400536</v>
      </c>
      <c r="P280" s="40" t="e">
        <f t="shared" ref="P280:Q283" si="309">LN(R280)</f>
        <v>#NUM!</v>
      </c>
      <c r="Q280" s="40" t="e">
        <f t="shared" si="309"/>
        <v>#NUM!</v>
      </c>
      <c r="R280" s="41">
        <f t="shared" ref="R280:S283" si="310">D280</f>
        <v>0</v>
      </c>
      <c r="S280" s="41">
        <f t="shared" si="310"/>
        <v>0</v>
      </c>
      <c r="T280" s="42"/>
      <c r="V280" s="43" t="e">
        <f>(J280-L284)^2</f>
        <v>#NUM!</v>
      </c>
      <c r="W280" s="44" t="e">
        <f>I280*V280</f>
        <v>#NUM!</v>
      </c>
      <c r="X280" s="2">
        <v>1</v>
      </c>
      <c r="Y280" s="30"/>
      <c r="Z280" s="30"/>
      <c r="AA280" s="35" t="e">
        <f>I280^2</f>
        <v>#NUM!</v>
      </c>
      <c r="AB280" s="45"/>
      <c r="AC280" s="46" t="e">
        <f>AC284</f>
        <v>#NUM!</v>
      </c>
      <c r="AD280" s="46" t="e">
        <f>AD284</f>
        <v>#NUM!</v>
      </c>
      <c r="AE280" s="44" t="e">
        <f>1/I280</f>
        <v>#NUM!</v>
      </c>
      <c r="AF280" s="47" t="e">
        <f>1/(AD280+AE280)</f>
        <v>#NUM!</v>
      </c>
      <c r="AG280" s="48" t="e">
        <f>AF280/AF284</f>
        <v>#NUM!</v>
      </c>
      <c r="AH280" s="49" t="e">
        <f>AF280*J280</f>
        <v>#NUM!</v>
      </c>
      <c r="AI280" s="49" t="e">
        <f>AH280/AF280</f>
        <v>#NUM!</v>
      </c>
      <c r="AJ280" s="50" t="e">
        <f>EXP(AI280)</f>
        <v>#NUM!</v>
      </c>
      <c r="AK280" s="51" t="e">
        <f>1/AF280</f>
        <v>#NUM!</v>
      </c>
      <c r="AL280" s="50" t="e">
        <f>SQRT(AK280)</f>
        <v>#NUM!</v>
      </c>
      <c r="AM280" s="39">
        <f>$E$2</f>
        <v>1.9599639845400536</v>
      </c>
      <c r="AN280" s="40" t="e">
        <f>AI280-(AM280*AL280)</f>
        <v>#NUM!</v>
      </c>
      <c r="AO280" s="40" t="e">
        <f>AI280+(1.96*AL280)</f>
        <v>#NUM!</v>
      </c>
      <c r="AP280" s="52" t="e">
        <f t="shared" ref="AP280:AQ284" si="311">EXP(AN280)</f>
        <v>#NUM!</v>
      </c>
      <c r="AQ280" s="52" t="e">
        <f t="shared" si="311"/>
        <v>#NUM!</v>
      </c>
      <c r="AR280" s="19"/>
      <c r="AT280" s="53"/>
      <c r="AU280" s="53">
        <v>1</v>
      </c>
      <c r="AV280" s="54"/>
      <c r="AW280" s="54"/>
      <c r="AY280" s="30"/>
      <c r="AZ280" s="30"/>
      <c r="BA280" s="2"/>
      <c r="BB280" s="2"/>
      <c r="BC280" s="2"/>
      <c r="BD280" s="2"/>
      <c r="BE280" s="2"/>
      <c r="BF280" s="2"/>
      <c r="BG280" s="2"/>
      <c r="BH280" s="2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1:71" x14ac:dyDescent="0.3">
      <c r="B281" s="31" t="s">
        <v>63</v>
      </c>
      <c r="C281" s="32"/>
      <c r="D281" s="32"/>
      <c r="E281" s="32"/>
      <c r="F281" s="33"/>
      <c r="H281" s="34" t="e">
        <f>N281^2</f>
        <v>#NUM!</v>
      </c>
      <c r="I281" s="35" t="e">
        <f>1/H281</f>
        <v>#NUM!</v>
      </c>
      <c r="J281" s="36" t="e">
        <f>LN(M281)</f>
        <v>#NUM!</v>
      </c>
      <c r="K281" s="36" t="e">
        <f>I281*J281</f>
        <v>#NUM!</v>
      </c>
      <c r="L281" s="36" t="e">
        <f>LN(M281)</f>
        <v>#NUM!</v>
      </c>
      <c r="M281" s="37">
        <f>C281</f>
        <v>0</v>
      </c>
      <c r="N281" s="38" t="e">
        <f>(Q281-P281)/(2*O281)</f>
        <v>#NUM!</v>
      </c>
      <c r="O281" s="39">
        <f>$E$2</f>
        <v>1.9599639845400536</v>
      </c>
      <c r="P281" s="40" t="e">
        <f t="shared" si="309"/>
        <v>#NUM!</v>
      </c>
      <c r="Q281" s="40" t="e">
        <f t="shared" si="309"/>
        <v>#NUM!</v>
      </c>
      <c r="R281" s="41">
        <f t="shared" si="310"/>
        <v>0</v>
      </c>
      <c r="S281" s="41">
        <f t="shared" si="310"/>
        <v>0</v>
      </c>
      <c r="T281" s="42"/>
      <c r="V281" s="43" t="e">
        <f>(J281-L284)^2</f>
        <v>#NUM!</v>
      </c>
      <c r="W281" s="44" t="e">
        <f>I281*V281</f>
        <v>#NUM!</v>
      </c>
      <c r="X281" s="2">
        <v>1</v>
      </c>
      <c r="Y281" s="30"/>
      <c r="Z281" s="30"/>
      <c r="AA281" s="35" t="e">
        <f>I281^2</f>
        <v>#NUM!</v>
      </c>
      <c r="AB281" s="45"/>
      <c r="AC281" s="46" t="e">
        <f>AC284</f>
        <v>#NUM!</v>
      </c>
      <c r="AD281" s="46" t="e">
        <f>AD284</f>
        <v>#NUM!</v>
      </c>
      <c r="AE281" s="44" t="e">
        <f>1/I281</f>
        <v>#NUM!</v>
      </c>
      <c r="AF281" s="47" t="e">
        <f>1/(AD281+AE281)</f>
        <v>#NUM!</v>
      </c>
      <c r="AG281" s="48" t="e">
        <f>AF281/AF284</f>
        <v>#NUM!</v>
      </c>
      <c r="AH281" s="49" t="e">
        <f>AF281*J281</f>
        <v>#NUM!</v>
      </c>
      <c r="AI281" s="49" t="e">
        <f>AH281/AF281</f>
        <v>#NUM!</v>
      </c>
      <c r="AJ281" s="50" t="e">
        <f>EXP(AI281)</f>
        <v>#NUM!</v>
      </c>
      <c r="AK281" s="51" t="e">
        <f>1/AF281</f>
        <v>#NUM!</v>
      </c>
      <c r="AL281" s="50" t="e">
        <f>SQRT(AK281)</f>
        <v>#NUM!</v>
      </c>
      <c r="AM281" s="39">
        <f>$E$2</f>
        <v>1.9599639845400536</v>
      </c>
      <c r="AN281" s="40" t="e">
        <f>AI281-(AM281*AL281)</f>
        <v>#NUM!</v>
      </c>
      <c r="AO281" s="40" t="e">
        <f>AI281+(1.96*AL281)</f>
        <v>#NUM!</v>
      </c>
      <c r="AP281" s="52" t="e">
        <f t="shared" si="311"/>
        <v>#NUM!</v>
      </c>
      <c r="AQ281" s="52" t="e">
        <f t="shared" si="311"/>
        <v>#NUM!</v>
      </c>
      <c r="AR281" s="19"/>
      <c r="AT281" s="53"/>
      <c r="AU281" s="53">
        <v>1</v>
      </c>
      <c r="AV281" s="54"/>
      <c r="AW281" s="54"/>
      <c r="AY281" s="30"/>
      <c r="AZ281" s="30"/>
      <c r="BA281" s="2"/>
      <c r="BB281" s="2"/>
      <c r="BC281" s="2"/>
      <c r="BD281" s="2"/>
      <c r="BE281" s="2"/>
      <c r="BF281" s="2"/>
      <c r="BG281" s="2"/>
      <c r="BH281" s="2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1:71" x14ac:dyDescent="0.3">
      <c r="B282" s="31" t="s">
        <v>64</v>
      </c>
      <c r="C282" s="32"/>
      <c r="D282" s="32"/>
      <c r="E282" s="32"/>
      <c r="F282" s="33"/>
      <c r="H282" s="34" t="e">
        <f>N282^2</f>
        <v>#NUM!</v>
      </c>
      <c r="I282" s="35" t="e">
        <f>1/H282</f>
        <v>#NUM!</v>
      </c>
      <c r="J282" s="36" t="e">
        <f>LN(M282)</f>
        <v>#NUM!</v>
      </c>
      <c r="K282" s="36" t="e">
        <f>I282*J282</f>
        <v>#NUM!</v>
      </c>
      <c r="L282" s="36" t="e">
        <f>LN(M282)</f>
        <v>#NUM!</v>
      </c>
      <c r="M282" s="37">
        <f>C282</f>
        <v>0</v>
      </c>
      <c r="N282" s="38" t="e">
        <f>(Q282-P282)/(2*O282)</f>
        <v>#NUM!</v>
      </c>
      <c r="O282" s="39">
        <f>$E$2</f>
        <v>1.9599639845400536</v>
      </c>
      <c r="P282" s="40" t="e">
        <f t="shared" si="309"/>
        <v>#NUM!</v>
      </c>
      <c r="Q282" s="40" t="e">
        <f t="shared" si="309"/>
        <v>#NUM!</v>
      </c>
      <c r="R282" s="41">
        <f t="shared" si="310"/>
        <v>0</v>
      </c>
      <c r="S282" s="41">
        <f t="shared" si="310"/>
        <v>0</v>
      </c>
      <c r="T282" s="42"/>
      <c r="V282" s="43" t="e">
        <f>(J282-L284)^2</f>
        <v>#NUM!</v>
      </c>
      <c r="W282" s="44" t="e">
        <f>I282*V282</f>
        <v>#NUM!</v>
      </c>
      <c r="X282" s="2">
        <v>1</v>
      </c>
      <c r="Y282" s="30"/>
      <c r="Z282" s="30"/>
      <c r="AA282" s="35" t="e">
        <f>I282^2</f>
        <v>#NUM!</v>
      </c>
      <c r="AB282" s="45"/>
      <c r="AC282" s="46" t="e">
        <f>AC284</f>
        <v>#NUM!</v>
      </c>
      <c r="AD282" s="46" t="e">
        <f>AD284</f>
        <v>#NUM!</v>
      </c>
      <c r="AE282" s="44" t="e">
        <f>1/I282</f>
        <v>#NUM!</v>
      </c>
      <c r="AF282" s="47" t="e">
        <f>1/(AD282+AE282)</f>
        <v>#NUM!</v>
      </c>
      <c r="AG282" s="48" t="e">
        <f>AF282/AF284</f>
        <v>#NUM!</v>
      </c>
      <c r="AH282" s="49" t="e">
        <f>AF282*J282</f>
        <v>#NUM!</v>
      </c>
      <c r="AI282" s="49" t="e">
        <f>AH282/AF282</f>
        <v>#NUM!</v>
      </c>
      <c r="AJ282" s="50" t="e">
        <f>EXP(AI282)</f>
        <v>#NUM!</v>
      </c>
      <c r="AK282" s="51" t="e">
        <f>1/AF282</f>
        <v>#NUM!</v>
      </c>
      <c r="AL282" s="50" t="e">
        <f>SQRT(AK282)</f>
        <v>#NUM!</v>
      </c>
      <c r="AM282" s="39">
        <f>$E$2</f>
        <v>1.9599639845400536</v>
      </c>
      <c r="AN282" s="40" t="e">
        <f>AI282-(AM282*AL282)</f>
        <v>#NUM!</v>
      </c>
      <c r="AO282" s="40" t="e">
        <f>AI282+(1.96*AL282)</f>
        <v>#NUM!</v>
      </c>
      <c r="AP282" s="52" t="e">
        <f t="shared" si="311"/>
        <v>#NUM!</v>
      </c>
      <c r="AQ282" s="52" t="e">
        <f t="shared" si="311"/>
        <v>#NUM!</v>
      </c>
      <c r="AR282" s="19"/>
      <c r="AT282" s="53"/>
      <c r="AU282" s="53">
        <v>1</v>
      </c>
      <c r="AV282" s="54"/>
      <c r="AW282" s="54"/>
      <c r="AY282" s="30"/>
      <c r="AZ282" s="30"/>
      <c r="BA282" s="2"/>
      <c r="BB282" s="2"/>
      <c r="BC282" s="2"/>
      <c r="BD282" s="2"/>
      <c r="BE282" s="2"/>
      <c r="BF282" s="2"/>
      <c r="BG282" s="2"/>
      <c r="BH282" s="2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1:71" x14ac:dyDescent="0.3">
      <c r="A283" s="5"/>
      <c r="B283" s="31" t="s">
        <v>65</v>
      </c>
      <c r="C283" s="32"/>
      <c r="D283" s="32"/>
      <c r="E283" s="32"/>
      <c r="F283" s="33"/>
      <c r="H283" s="34" t="e">
        <f>N283^2</f>
        <v>#NUM!</v>
      </c>
      <c r="I283" s="35" t="e">
        <f>1/H283</f>
        <v>#NUM!</v>
      </c>
      <c r="J283" s="36" t="e">
        <f>LN(M283)</f>
        <v>#NUM!</v>
      </c>
      <c r="K283" s="36" t="e">
        <f>I283*J283</f>
        <v>#NUM!</v>
      </c>
      <c r="L283" s="36" t="e">
        <f>LN(M283)</f>
        <v>#NUM!</v>
      </c>
      <c r="M283" s="37">
        <f>C283</f>
        <v>0</v>
      </c>
      <c r="N283" s="38" t="e">
        <f>(Q283-P283)/(2*O283)</f>
        <v>#NUM!</v>
      </c>
      <c r="O283" s="39">
        <f>$E$2</f>
        <v>1.9599639845400536</v>
      </c>
      <c r="P283" s="40" t="e">
        <f t="shared" si="309"/>
        <v>#NUM!</v>
      </c>
      <c r="Q283" s="40" t="e">
        <f t="shared" si="309"/>
        <v>#NUM!</v>
      </c>
      <c r="R283" s="41">
        <f t="shared" si="310"/>
        <v>0</v>
      </c>
      <c r="S283" s="41">
        <f t="shared" si="310"/>
        <v>0</v>
      </c>
      <c r="T283" s="42"/>
      <c r="V283" s="43" t="e">
        <f>(J283-L284)^2</f>
        <v>#NUM!</v>
      </c>
      <c r="W283" s="44" t="e">
        <f>I283*V283</f>
        <v>#NUM!</v>
      </c>
      <c r="X283" s="2">
        <v>1</v>
      </c>
      <c r="Y283" s="30"/>
      <c r="Z283" s="30"/>
      <c r="AA283" s="35" t="e">
        <f>I283^2</f>
        <v>#NUM!</v>
      </c>
      <c r="AB283" s="45"/>
      <c r="AC283" s="46" t="e">
        <f>AC284</f>
        <v>#NUM!</v>
      </c>
      <c r="AD283" s="46" t="e">
        <f>AD284</f>
        <v>#NUM!</v>
      </c>
      <c r="AE283" s="44" t="e">
        <f>1/I283</f>
        <v>#NUM!</v>
      </c>
      <c r="AF283" s="47" t="e">
        <f>1/(AD283+AE283)</f>
        <v>#NUM!</v>
      </c>
      <c r="AG283" s="48" t="e">
        <f>AF283/AF284</f>
        <v>#NUM!</v>
      </c>
      <c r="AH283" s="49" t="e">
        <f>AF283*J283</f>
        <v>#NUM!</v>
      </c>
      <c r="AI283" s="49" t="e">
        <f>AH283/AF283</f>
        <v>#NUM!</v>
      </c>
      <c r="AJ283" s="50" t="e">
        <f>EXP(AI283)</f>
        <v>#NUM!</v>
      </c>
      <c r="AK283" s="51" t="e">
        <f>1/AF283</f>
        <v>#NUM!</v>
      </c>
      <c r="AL283" s="50" t="e">
        <f>SQRT(AK283)</f>
        <v>#NUM!</v>
      </c>
      <c r="AM283" s="39">
        <f>$E$2</f>
        <v>1.9599639845400536</v>
      </c>
      <c r="AN283" s="40" t="e">
        <f>AI283-(AM283*AL283)</f>
        <v>#NUM!</v>
      </c>
      <c r="AO283" s="40" t="e">
        <f>AI283+(AM283*AL283)</f>
        <v>#NUM!</v>
      </c>
      <c r="AP283" s="52" t="e">
        <f t="shared" si="311"/>
        <v>#NUM!</v>
      </c>
      <c r="AQ283" s="52" t="e">
        <f t="shared" si="311"/>
        <v>#NUM!</v>
      </c>
      <c r="AR283" s="19"/>
      <c r="AT283" s="53"/>
      <c r="AU283" s="53">
        <v>1</v>
      </c>
      <c r="AV283" s="54"/>
      <c r="AW283" s="54"/>
      <c r="AY283" s="30"/>
      <c r="AZ283" s="30"/>
      <c r="BA283" s="2"/>
      <c r="BB283" s="2"/>
      <c r="BC283" s="2"/>
      <c r="BD283" s="2"/>
      <c r="BE283" s="2"/>
      <c r="BF283" s="2"/>
      <c r="BG283" s="2"/>
      <c r="BH283" s="2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1:71" x14ac:dyDescent="0.3">
      <c r="A284" s="5"/>
      <c r="B284" s="55">
        <f>COUNT(C280:C283)</f>
        <v>0</v>
      </c>
      <c r="C284" s="56"/>
      <c r="D284" s="56"/>
      <c r="E284" s="56"/>
      <c r="F284" s="57"/>
      <c r="H284" s="58"/>
      <c r="I284" s="59" t="e">
        <f>SUM(I280:I283)</f>
        <v>#NUM!</v>
      </c>
      <c r="J284" s="60"/>
      <c r="K284" s="61" t="e">
        <f>SUM(K280:K283)</f>
        <v>#NUM!</v>
      </c>
      <c r="L284" s="62" t="e">
        <f>K284/I284</f>
        <v>#NUM!</v>
      </c>
      <c r="M284" s="63" t="e">
        <f>EXP(L284)</f>
        <v>#NUM!</v>
      </c>
      <c r="N284" s="64" t="e">
        <f>SQRT(1/I284)</f>
        <v>#NUM!</v>
      </c>
      <c r="O284" s="39">
        <f>$E$2</f>
        <v>1.9599639845400536</v>
      </c>
      <c r="P284" s="65" t="e">
        <f>L284-(N284*O284)</f>
        <v>#NUM!</v>
      </c>
      <c r="Q284" s="65" t="e">
        <f>L284+(N284*O284)</f>
        <v>#NUM!</v>
      </c>
      <c r="R284" s="66" t="e">
        <f>EXP(P284)</f>
        <v>#NUM!</v>
      </c>
      <c r="S284" s="67" t="e">
        <f>EXP(Q284)</f>
        <v>#NUM!</v>
      </c>
      <c r="T284" s="68"/>
      <c r="U284" s="68"/>
      <c r="V284" s="69"/>
      <c r="W284" s="70" t="e">
        <f>SUM(W280:W283)</f>
        <v>#NUM!</v>
      </c>
      <c r="X284" s="71">
        <f>SUM(X280:X283)</f>
        <v>4</v>
      </c>
      <c r="Y284" s="72" t="e">
        <f>W284-(X284-1)</f>
        <v>#NUM!</v>
      </c>
      <c r="Z284" s="59" t="e">
        <f>I284</f>
        <v>#NUM!</v>
      </c>
      <c r="AA284" s="59" t="e">
        <f>SUM(AA280:AA283)</f>
        <v>#NUM!</v>
      </c>
      <c r="AB284" s="73" t="e">
        <f>AA284/Z284</f>
        <v>#NUM!</v>
      </c>
      <c r="AC284" s="74" t="e">
        <f>Y284/(Z284-AB284)</f>
        <v>#NUM!</v>
      </c>
      <c r="AD284" s="74" t="e">
        <f>IF(W284&lt;X284-1,"0",AC284)</f>
        <v>#NUM!</v>
      </c>
      <c r="AE284" s="69"/>
      <c r="AF284" s="59" t="e">
        <f>SUM(AF280:AF283)</f>
        <v>#NUM!</v>
      </c>
      <c r="AG284" s="75" t="e">
        <f>SUM(AG280:AG283)</f>
        <v>#NUM!</v>
      </c>
      <c r="AH284" s="72" t="e">
        <f>SUM(AH280:AH283)</f>
        <v>#NUM!</v>
      </c>
      <c r="AI284" s="72" t="e">
        <f>AH284/AF284</f>
        <v>#NUM!</v>
      </c>
      <c r="AJ284" s="67" t="e">
        <f>EXP(AI284)</f>
        <v>#NUM!</v>
      </c>
      <c r="AK284" s="76" t="e">
        <f>1/AF284</f>
        <v>#NUM!</v>
      </c>
      <c r="AL284" s="77" t="e">
        <f>SQRT(AK284)</f>
        <v>#NUM!</v>
      </c>
      <c r="AM284" s="39">
        <f>$E$2</f>
        <v>1.9599639845400536</v>
      </c>
      <c r="AN284" s="65" t="e">
        <f>AI284-(AM284*AL284)</f>
        <v>#NUM!</v>
      </c>
      <c r="AO284" s="65" t="e">
        <f>AI284+(AM284*AL284)</f>
        <v>#NUM!</v>
      </c>
      <c r="AP284" s="78" t="e">
        <f t="shared" si="311"/>
        <v>#NUM!</v>
      </c>
      <c r="AQ284" s="78" t="e">
        <f t="shared" si="311"/>
        <v>#NUM!</v>
      </c>
      <c r="AR284" s="79"/>
      <c r="AS284" s="80"/>
      <c r="AT284" s="81" t="e">
        <f>W284</f>
        <v>#NUM!</v>
      </c>
      <c r="AU284" s="55">
        <f>SUM(AU280:AU283)</f>
        <v>4</v>
      </c>
      <c r="AV284" s="82" t="e">
        <f>(AT284-(AU284-1))/AT284</f>
        <v>#NUM!</v>
      </c>
      <c r="AW284" s="83" t="e">
        <f>IF(W284&lt;X284-1,"0%",AV284)</f>
        <v>#NUM!</v>
      </c>
      <c r="AX284" s="80"/>
      <c r="AY284" s="61" t="e">
        <f>AT284/(AU284-1)</f>
        <v>#NUM!</v>
      </c>
      <c r="AZ284" s="84" t="e">
        <f>LN(AY284)</f>
        <v>#NUM!</v>
      </c>
      <c r="BA284" s="61" t="e">
        <f>LN(AT284)</f>
        <v>#NUM!</v>
      </c>
      <c r="BB284" s="61">
        <f>LN(AU284-1)</f>
        <v>1.0986122886681098</v>
      </c>
      <c r="BC284" s="61" t="e">
        <f>SQRT(2*AT284)</f>
        <v>#NUM!</v>
      </c>
      <c r="BD284" s="61">
        <f>SQRT(2*AU284-3)</f>
        <v>2.2360679774997898</v>
      </c>
      <c r="BE284" s="61">
        <f>2*(AU284-2)</f>
        <v>4</v>
      </c>
      <c r="BF284" s="61">
        <f>3*(AU284-2)^2</f>
        <v>12</v>
      </c>
      <c r="BG284" s="61">
        <f>1/BE284</f>
        <v>0.25</v>
      </c>
      <c r="BH284" s="85">
        <f>1/BF284</f>
        <v>8.3333333333333329E-2</v>
      </c>
      <c r="BI284" s="85">
        <f>SQRT(BG284*(1-BH284))</f>
        <v>0.47871355387816905</v>
      </c>
      <c r="BJ284" s="86" t="e">
        <f>0.5*(BA284-BB284)/(BC284-BD284)</f>
        <v>#NUM!</v>
      </c>
      <c r="BK284" s="86" t="e">
        <f>IF(W284&lt;=X284,BI284,BJ284)</f>
        <v>#NUM!</v>
      </c>
      <c r="BL284" s="72" t="e">
        <f>AZ284-(1.96*BK284)</f>
        <v>#NUM!</v>
      </c>
      <c r="BM284" s="72" t="e">
        <f>AZ284+(1.96*BK284)</f>
        <v>#NUM!</v>
      </c>
      <c r="BN284" s="72"/>
      <c r="BO284" s="84" t="e">
        <f>EXP(BL284)</f>
        <v>#NUM!</v>
      </c>
      <c r="BP284" s="84" t="e">
        <f>EXP(BM284)</f>
        <v>#NUM!</v>
      </c>
      <c r="BQ284" s="87" t="e">
        <f>AW284</f>
        <v>#NUM!</v>
      </c>
      <c r="BR284" s="87" t="e">
        <f>(BO284-1)/BO284</f>
        <v>#NUM!</v>
      </c>
      <c r="BS284" s="87" t="e">
        <f>(BP284-1)/BP284</f>
        <v>#NUM!</v>
      </c>
    </row>
    <row r="285" spans="1:71" x14ac:dyDescent="0.3">
      <c r="C285" s="88"/>
      <c r="D285" s="88"/>
      <c r="E285" s="88"/>
      <c r="F285" s="89"/>
      <c r="N285" s="90"/>
      <c r="O285" s="90"/>
      <c r="P285" s="90"/>
      <c r="Q285" s="90"/>
      <c r="R285" s="90"/>
      <c r="S285" s="90"/>
      <c r="T285" s="90"/>
      <c r="X285" s="91"/>
      <c r="Y285" s="92"/>
      <c r="Z285" s="92"/>
      <c r="AA285" s="92"/>
      <c r="AB285" s="93"/>
      <c r="AC285" s="93"/>
      <c r="AD285" s="93"/>
      <c r="AE285" s="93"/>
      <c r="AP285" s="94"/>
      <c r="AQ285" s="94"/>
      <c r="AR285" s="94"/>
      <c r="BC285" s="95"/>
      <c r="BJ285" s="92" t="s">
        <v>80</v>
      </c>
      <c r="BP285" s="96" t="s">
        <v>81</v>
      </c>
      <c r="BQ285" s="97" t="e">
        <f>BQ284</f>
        <v>#NUM!</v>
      </c>
      <c r="BR285" s="97" t="e">
        <f>IF(BR284&lt;0,"0%",BR284)</f>
        <v>#NUM!</v>
      </c>
      <c r="BS285" s="98" t="e">
        <f>IF(BS284&lt;0,"0%",BS284)</f>
        <v>#NUM!</v>
      </c>
    </row>
    <row r="286" spans="1:71" ht="26" x14ac:dyDescent="0.3">
      <c r="A286" s="5"/>
      <c r="B286" s="5"/>
      <c r="C286" s="99"/>
      <c r="D286" s="99"/>
      <c r="E286" s="99"/>
      <c r="F286" s="100"/>
      <c r="G286" s="5"/>
      <c r="H286" s="5"/>
      <c r="N286" s="101"/>
      <c r="O286" s="101"/>
      <c r="P286" s="101"/>
      <c r="Q286" s="101"/>
      <c r="R286" s="101"/>
      <c r="S286" s="101"/>
      <c r="T286" s="101"/>
      <c r="AB286" s="1"/>
      <c r="AE286" s="95"/>
      <c r="AF286" s="102"/>
      <c r="AG286" s="102"/>
      <c r="AH286" s="102"/>
      <c r="AI286" s="102"/>
      <c r="AJ286" s="102"/>
      <c r="AK286" s="103" t="s">
        <v>82</v>
      </c>
      <c r="AL286" s="104">
        <f>TINV((1-$E$1),(X284-2))</f>
        <v>4.3026527297494619</v>
      </c>
      <c r="AN286" s="105" t="s">
        <v>83</v>
      </c>
      <c r="AO286" s="106">
        <f>$E$1</f>
        <v>0.95</v>
      </c>
      <c r="AP286" s="107" t="e">
        <f>EXP(AI284-AL286*SQRT((1/Z284)+AD284))</f>
        <v>#NUM!</v>
      </c>
      <c r="AQ286" s="107" t="e">
        <f>EXP(AI284+AL286*SQRT((1/Z284)+AD284))</f>
        <v>#NUM!</v>
      </c>
      <c r="AR286" s="19"/>
      <c r="BB286" s="108"/>
      <c r="BC286" s="95"/>
      <c r="BD286" s="95"/>
      <c r="BF286" s="42"/>
      <c r="BH286" s="95"/>
      <c r="BI286" s="109"/>
      <c r="BM286" s="95"/>
    </row>
    <row r="287" spans="1:71" ht="14.5" x14ac:dyDescent="0.3">
      <c r="A287" s="5"/>
      <c r="B287" s="5"/>
      <c r="C287" s="99"/>
      <c r="D287" s="99"/>
      <c r="E287" s="99"/>
      <c r="F287" s="100"/>
      <c r="G287" s="5"/>
      <c r="H287" s="5"/>
      <c r="N287" s="101"/>
      <c r="O287" s="101"/>
      <c r="P287" s="101"/>
      <c r="Q287" s="101"/>
      <c r="R287" s="101"/>
      <c r="S287" s="101"/>
      <c r="T287" s="101"/>
      <c r="AB287" s="1"/>
      <c r="AE287" s="95"/>
      <c r="AF287" s="102"/>
      <c r="AG287" s="102"/>
      <c r="AH287" s="110"/>
      <c r="AI287" s="111"/>
      <c r="AJ287" s="112"/>
      <c r="AK287" s="113"/>
      <c r="AL287" s="14"/>
      <c r="AO287" s="114"/>
      <c r="AP287" s="19"/>
      <c r="AQ287" s="19"/>
      <c r="AR287" s="19"/>
      <c r="BB287" s="108"/>
      <c r="BC287" s="95"/>
      <c r="BD287" s="95"/>
      <c r="BF287" s="42"/>
      <c r="BH287" s="95"/>
      <c r="BI287" s="115"/>
      <c r="BM287" s="95"/>
    </row>
    <row r="288" spans="1:71" x14ac:dyDescent="0.3">
      <c r="C288" s="89"/>
      <c r="D288" s="89"/>
      <c r="E288" s="89"/>
      <c r="F288" s="89"/>
    </row>
    <row r="289" spans="1:71" x14ac:dyDescent="0.3">
      <c r="G289" s="123" t="s">
        <v>3</v>
      </c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5"/>
      <c r="T289" s="11"/>
      <c r="U289" s="123" t="s">
        <v>4</v>
      </c>
      <c r="V289" s="124"/>
      <c r="W289" s="124"/>
      <c r="X289" s="124"/>
      <c r="Y289" s="124"/>
      <c r="Z289" s="124"/>
      <c r="AA289" s="124"/>
      <c r="AB289" s="124"/>
      <c r="AC289" s="124"/>
      <c r="AD289" s="124"/>
      <c r="AE289" s="124"/>
      <c r="AF289" s="124"/>
      <c r="AG289" s="124"/>
      <c r="AH289" s="124"/>
      <c r="AI289" s="124"/>
      <c r="AJ289" s="124"/>
      <c r="AK289" s="124"/>
      <c r="AL289" s="124"/>
      <c r="AM289" s="124"/>
      <c r="AN289" s="124"/>
      <c r="AO289" s="124"/>
      <c r="AP289" s="124"/>
      <c r="AQ289" s="125"/>
      <c r="AR289" s="11"/>
      <c r="AS289" s="123" t="s">
        <v>5</v>
      </c>
      <c r="AT289" s="124"/>
      <c r="AU289" s="124"/>
      <c r="AV289" s="124"/>
      <c r="AW289" s="124"/>
      <c r="AX289" s="124"/>
      <c r="AY289" s="124"/>
      <c r="AZ289" s="124"/>
      <c r="BA289" s="124"/>
      <c r="BB289" s="124"/>
      <c r="BC289" s="124"/>
      <c r="BD289" s="124"/>
      <c r="BE289" s="124"/>
      <c r="BF289" s="124"/>
      <c r="BG289" s="124"/>
      <c r="BH289" s="124"/>
      <c r="BI289" s="124"/>
      <c r="BJ289" s="124"/>
      <c r="BK289" s="124"/>
      <c r="BL289" s="124"/>
      <c r="BM289" s="124"/>
      <c r="BN289" s="124"/>
      <c r="BO289" s="124"/>
      <c r="BP289" s="124"/>
      <c r="BQ289" s="124"/>
      <c r="BR289" s="124"/>
      <c r="BS289" s="125"/>
    </row>
    <row r="290" spans="1:71" x14ac:dyDescent="0.3">
      <c r="A290" s="12"/>
      <c r="B290" s="13" t="s">
        <v>6</v>
      </c>
      <c r="C290" s="120" t="s">
        <v>7</v>
      </c>
      <c r="D290" s="121"/>
      <c r="E290" s="122"/>
      <c r="F290" s="14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</row>
    <row r="291" spans="1:71" ht="60" x14ac:dyDescent="0.3">
      <c r="B291" s="16"/>
      <c r="C291" s="17" t="s">
        <v>8</v>
      </c>
      <c r="D291" s="18" t="s">
        <v>9</v>
      </c>
      <c r="E291" s="18" t="s">
        <v>10</v>
      </c>
      <c r="F291" s="19"/>
      <c r="H291" s="17" t="s">
        <v>11</v>
      </c>
      <c r="I291" s="17" t="s">
        <v>12</v>
      </c>
      <c r="J291" s="20" t="s">
        <v>13</v>
      </c>
      <c r="K291" s="20" t="s">
        <v>14</v>
      </c>
      <c r="L291" s="20" t="s">
        <v>15</v>
      </c>
      <c r="M291" s="21" t="s">
        <v>16</v>
      </c>
      <c r="N291" s="22" t="s">
        <v>17</v>
      </c>
      <c r="O291" s="22" t="s">
        <v>1</v>
      </c>
      <c r="P291" s="21" t="s">
        <v>18</v>
      </c>
      <c r="Q291" s="21" t="s">
        <v>19</v>
      </c>
      <c r="R291" s="21" t="s">
        <v>9</v>
      </c>
      <c r="S291" s="21" t="s">
        <v>10</v>
      </c>
      <c r="T291" s="23"/>
      <c r="U291" s="24"/>
      <c r="V291" s="25" t="s">
        <v>20</v>
      </c>
      <c r="W291" s="20" t="s">
        <v>21</v>
      </c>
      <c r="X291" s="3" t="s">
        <v>22</v>
      </c>
      <c r="Y291" s="3" t="s">
        <v>23</v>
      </c>
      <c r="Z291" s="3" t="s">
        <v>24</v>
      </c>
      <c r="AA291" s="20" t="s">
        <v>25</v>
      </c>
      <c r="AB291" s="20" t="s">
        <v>26</v>
      </c>
      <c r="AC291" s="26" t="s">
        <v>27</v>
      </c>
      <c r="AD291" s="26" t="s">
        <v>28</v>
      </c>
      <c r="AE291" s="3" t="s">
        <v>29</v>
      </c>
      <c r="AF291" s="20" t="s">
        <v>30</v>
      </c>
      <c r="AG291" s="20" t="s">
        <v>31</v>
      </c>
      <c r="AH291" s="20" t="s">
        <v>32</v>
      </c>
      <c r="AI291" s="3" t="s">
        <v>33</v>
      </c>
      <c r="AJ291" s="22" t="s">
        <v>34</v>
      </c>
      <c r="AK291" s="20" t="s">
        <v>35</v>
      </c>
      <c r="AL291" s="20" t="s">
        <v>36</v>
      </c>
      <c r="AM291" s="3" t="s">
        <v>1</v>
      </c>
      <c r="AN291" s="20" t="s">
        <v>37</v>
      </c>
      <c r="AO291" s="20" t="s">
        <v>38</v>
      </c>
      <c r="AP291" s="21" t="s">
        <v>9</v>
      </c>
      <c r="AQ291" s="21" t="s">
        <v>10</v>
      </c>
      <c r="AR291" s="23"/>
      <c r="AT291" s="27" t="s">
        <v>39</v>
      </c>
      <c r="AU291" s="27" t="s">
        <v>22</v>
      </c>
      <c r="AV291" s="28" t="s">
        <v>40</v>
      </c>
      <c r="AW291" s="26" t="s">
        <v>41</v>
      </c>
      <c r="AY291" s="3" t="s">
        <v>42</v>
      </c>
      <c r="AZ291" s="3" t="s">
        <v>43</v>
      </c>
      <c r="BA291" s="3" t="s">
        <v>44</v>
      </c>
      <c r="BB291" s="3" t="s">
        <v>45</v>
      </c>
      <c r="BC291" s="3" t="s">
        <v>46</v>
      </c>
      <c r="BD291" s="3" t="s">
        <v>47</v>
      </c>
      <c r="BE291" s="3" t="s">
        <v>48</v>
      </c>
      <c r="BF291" s="3" t="s">
        <v>49</v>
      </c>
      <c r="BG291" s="3" t="s">
        <v>50</v>
      </c>
      <c r="BH291" s="3" t="s">
        <v>51</v>
      </c>
      <c r="BI291" s="29" t="s">
        <v>52</v>
      </c>
      <c r="BJ291" s="29" t="s">
        <v>53</v>
      </c>
      <c r="BK291" s="29" t="s">
        <v>54</v>
      </c>
      <c r="BL291" s="29" t="s">
        <v>55</v>
      </c>
      <c r="BM291" s="29" t="s">
        <v>56</v>
      </c>
      <c r="BN291" s="30"/>
      <c r="BO291" s="20" t="s">
        <v>57</v>
      </c>
      <c r="BP291" s="20" t="s">
        <v>58</v>
      </c>
      <c r="BQ291" s="21" t="s">
        <v>59</v>
      </c>
      <c r="BR291" s="21" t="s">
        <v>60</v>
      </c>
      <c r="BS291" s="21" t="s">
        <v>61</v>
      </c>
    </row>
    <row r="292" spans="1:71" x14ac:dyDescent="0.3">
      <c r="B292" s="31" t="s">
        <v>62</v>
      </c>
      <c r="C292" s="32"/>
      <c r="D292" s="32"/>
      <c r="E292" s="32"/>
      <c r="F292" s="33"/>
      <c r="H292" s="34" t="e">
        <f>N292^2</f>
        <v>#NUM!</v>
      </c>
      <c r="I292" s="35" t="e">
        <f>1/H292</f>
        <v>#NUM!</v>
      </c>
      <c r="J292" s="36" t="e">
        <f>LN(M292)</f>
        <v>#NUM!</v>
      </c>
      <c r="K292" s="36" t="e">
        <f>I292*J292</f>
        <v>#NUM!</v>
      </c>
      <c r="L292" s="36" t="e">
        <f>LN(M292)</f>
        <v>#NUM!</v>
      </c>
      <c r="M292" s="37">
        <f>C292</f>
        <v>0</v>
      </c>
      <c r="N292" s="38" t="e">
        <f>(Q292-P292)/(2*O292)</f>
        <v>#NUM!</v>
      </c>
      <c r="O292" s="39">
        <f>$E$2</f>
        <v>1.9599639845400536</v>
      </c>
      <c r="P292" s="40" t="e">
        <f t="shared" ref="P292:Q294" si="312">LN(R292)</f>
        <v>#NUM!</v>
      </c>
      <c r="Q292" s="40" t="e">
        <f t="shared" si="312"/>
        <v>#NUM!</v>
      </c>
      <c r="R292" s="41">
        <f t="shared" ref="R292:S294" si="313">D292</f>
        <v>0</v>
      </c>
      <c r="S292" s="41">
        <f t="shared" si="313"/>
        <v>0</v>
      </c>
      <c r="T292" s="42"/>
      <c r="V292" s="43" t="e">
        <f>(J292-L295)^2</f>
        <v>#NUM!</v>
      </c>
      <c r="W292" s="44" t="e">
        <f>I292*V292</f>
        <v>#NUM!</v>
      </c>
      <c r="X292" s="2">
        <v>1</v>
      </c>
      <c r="Y292" s="30"/>
      <c r="Z292" s="30"/>
      <c r="AA292" s="35" t="e">
        <f>I292^2</f>
        <v>#NUM!</v>
      </c>
      <c r="AB292" s="45"/>
      <c r="AC292" s="46" t="e">
        <f>AC295</f>
        <v>#NUM!</v>
      </c>
      <c r="AD292" s="46" t="e">
        <f>AD295</f>
        <v>#NUM!</v>
      </c>
      <c r="AE292" s="44" t="e">
        <f>1/I292</f>
        <v>#NUM!</v>
      </c>
      <c r="AF292" s="47" t="e">
        <f>1/(AD292+AE292)</f>
        <v>#NUM!</v>
      </c>
      <c r="AG292" s="48" t="e">
        <f>AF292/AF295</f>
        <v>#NUM!</v>
      </c>
      <c r="AH292" s="49" t="e">
        <f>AF292*J292</f>
        <v>#NUM!</v>
      </c>
      <c r="AI292" s="49" t="e">
        <f>AH292/AF292</f>
        <v>#NUM!</v>
      </c>
      <c r="AJ292" s="50" t="e">
        <f>EXP(AI292)</f>
        <v>#NUM!</v>
      </c>
      <c r="AK292" s="51" t="e">
        <f>1/AF292</f>
        <v>#NUM!</v>
      </c>
      <c r="AL292" s="50" t="e">
        <f>SQRT(AK292)</f>
        <v>#NUM!</v>
      </c>
      <c r="AM292" s="39">
        <f>$E$2</f>
        <v>1.9599639845400536</v>
      </c>
      <c r="AN292" s="40" t="e">
        <f>AI292-(AM292*AL292)</f>
        <v>#NUM!</v>
      </c>
      <c r="AO292" s="40" t="e">
        <f>AI292+(1.96*AL292)</f>
        <v>#NUM!</v>
      </c>
      <c r="AP292" s="52" t="e">
        <f t="shared" ref="AP292:AQ295" si="314">EXP(AN292)</f>
        <v>#NUM!</v>
      </c>
      <c r="AQ292" s="52" t="e">
        <f t="shared" si="314"/>
        <v>#NUM!</v>
      </c>
      <c r="AR292" s="19"/>
      <c r="AT292" s="53"/>
      <c r="AU292" s="53">
        <v>1</v>
      </c>
      <c r="AV292" s="54"/>
      <c r="AW292" s="54"/>
      <c r="AY292" s="30"/>
      <c r="AZ292" s="30"/>
      <c r="BA292" s="2"/>
      <c r="BB292" s="2"/>
      <c r="BC292" s="2"/>
      <c r="BD292" s="2"/>
      <c r="BE292" s="2"/>
      <c r="BF292" s="2"/>
      <c r="BG292" s="2"/>
      <c r="BH292" s="2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1:71" x14ac:dyDescent="0.3">
      <c r="B293" s="31" t="s">
        <v>63</v>
      </c>
      <c r="C293" s="32"/>
      <c r="D293" s="32"/>
      <c r="E293" s="32"/>
      <c r="F293" s="33"/>
      <c r="H293" s="34" t="e">
        <f>N293^2</f>
        <v>#NUM!</v>
      </c>
      <c r="I293" s="35" t="e">
        <f>1/H293</f>
        <v>#NUM!</v>
      </c>
      <c r="J293" s="36" t="e">
        <f>LN(M293)</f>
        <v>#NUM!</v>
      </c>
      <c r="K293" s="36" t="e">
        <f>I293*J293</f>
        <v>#NUM!</v>
      </c>
      <c r="L293" s="36" t="e">
        <f>LN(M293)</f>
        <v>#NUM!</v>
      </c>
      <c r="M293" s="37">
        <f>C293</f>
        <v>0</v>
      </c>
      <c r="N293" s="38" t="e">
        <f>(Q293-P293)/(2*O293)</f>
        <v>#NUM!</v>
      </c>
      <c r="O293" s="39">
        <f>$E$2</f>
        <v>1.9599639845400536</v>
      </c>
      <c r="P293" s="40" t="e">
        <f t="shared" si="312"/>
        <v>#NUM!</v>
      </c>
      <c r="Q293" s="40" t="e">
        <f t="shared" si="312"/>
        <v>#NUM!</v>
      </c>
      <c r="R293" s="41">
        <f t="shared" si="313"/>
        <v>0</v>
      </c>
      <c r="S293" s="41">
        <f t="shared" si="313"/>
        <v>0</v>
      </c>
      <c r="T293" s="42"/>
      <c r="V293" s="43" t="e">
        <f>(J293-L295)^2</f>
        <v>#NUM!</v>
      </c>
      <c r="W293" s="44" t="e">
        <f>I293*V293</f>
        <v>#NUM!</v>
      </c>
      <c r="X293" s="2">
        <v>1</v>
      </c>
      <c r="Y293" s="30"/>
      <c r="Z293" s="30"/>
      <c r="AA293" s="35" t="e">
        <f>I293^2</f>
        <v>#NUM!</v>
      </c>
      <c r="AB293" s="45"/>
      <c r="AC293" s="46" t="e">
        <f>AC295</f>
        <v>#NUM!</v>
      </c>
      <c r="AD293" s="46" t="e">
        <f>AD295</f>
        <v>#NUM!</v>
      </c>
      <c r="AE293" s="44" t="e">
        <f>1/I293</f>
        <v>#NUM!</v>
      </c>
      <c r="AF293" s="47" t="e">
        <f>1/(AD293+AE293)</f>
        <v>#NUM!</v>
      </c>
      <c r="AG293" s="48" t="e">
        <f>AF293/AF295</f>
        <v>#NUM!</v>
      </c>
      <c r="AH293" s="49" t="e">
        <f>AF293*J293</f>
        <v>#NUM!</v>
      </c>
      <c r="AI293" s="49" t="e">
        <f>AH293/AF293</f>
        <v>#NUM!</v>
      </c>
      <c r="AJ293" s="50" t="e">
        <f>EXP(AI293)</f>
        <v>#NUM!</v>
      </c>
      <c r="AK293" s="51" t="e">
        <f>1/AF293</f>
        <v>#NUM!</v>
      </c>
      <c r="AL293" s="50" t="e">
        <f>SQRT(AK293)</f>
        <v>#NUM!</v>
      </c>
      <c r="AM293" s="39">
        <f>$E$2</f>
        <v>1.9599639845400536</v>
      </c>
      <c r="AN293" s="40" t="e">
        <f>AI293-(AM293*AL293)</f>
        <v>#NUM!</v>
      </c>
      <c r="AO293" s="40" t="e">
        <f>AI293+(1.96*AL293)</f>
        <v>#NUM!</v>
      </c>
      <c r="AP293" s="52" t="e">
        <f t="shared" si="314"/>
        <v>#NUM!</v>
      </c>
      <c r="AQ293" s="52" t="e">
        <f t="shared" si="314"/>
        <v>#NUM!</v>
      </c>
      <c r="AR293" s="19"/>
      <c r="AT293" s="53"/>
      <c r="AU293" s="53">
        <v>1</v>
      </c>
      <c r="AV293" s="54"/>
      <c r="AW293" s="54"/>
      <c r="AY293" s="30"/>
      <c r="AZ293" s="30"/>
      <c r="BA293" s="2"/>
      <c r="BB293" s="2"/>
      <c r="BC293" s="2"/>
      <c r="BD293" s="2"/>
      <c r="BE293" s="2"/>
      <c r="BF293" s="2"/>
      <c r="BG293" s="2"/>
      <c r="BH293" s="2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1:71" x14ac:dyDescent="0.3">
      <c r="B294" s="31" t="s">
        <v>64</v>
      </c>
      <c r="C294" s="32"/>
      <c r="D294" s="32"/>
      <c r="E294" s="32"/>
      <c r="F294" s="33"/>
      <c r="H294" s="34" t="e">
        <f>N294^2</f>
        <v>#NUM!</v>
      </c>
      <c r="I294" s="35" t="e">
        <f>1/H294</f>
        <v>#NUM!</v>
      </c>
      <c r="J294" s="36" t="e">
        <f>LN(M294)</f>
        <v>#NUM!</v>
      </c>
      <c r="K294" s="36" t="e">
        <f>I294*J294</f>
        <v>#NUM!</v>
      </c>
      <c r="L294" s="36" t="e">
        <f>LN(M294)</f>
        <v>#NUM!</v>
      </c>
      <c r="M294" s="37">
        <f>C294</f>
        <v>0</v>
      </c>
      <c r="N294" s="38" t="e">
        <f>(Q294-P294)/(2*O294)</f>
        <v>#NUM!</v>
      </c>
      <c r="O294" s="39">
        <f>$E$2</f>
        <v>1.9599639845400536</v>
      </c>
      <c r="P294" s="40" t="e">
        <f t="shared" si="312"/>
        <v>#NUM!</v>
      </c>
      <c r="Q294" s="40" t="e">
        <f t="shared" si="312"/>
        <v>#NUM!</v>
      </c>
      <c r="R294" s="41">
        <f t="shared" si="313"/>
        <v>0</v>
      </c>
      <c r="S294" s="41">
        <f t="shared" si="313"/>
        <v>0</v>
      </c>
      <c r="T294" s="42"/>
      <c r="V294" s="43" t="e">
        <f>(J294-L295)^2</f>
        <v>#NUM!</v>
      </c>
      <c r="W294" s="44" t="e">
        <f>I294*V294</f>
        <v>#NUM!</v>
      </c>
      <c r="X294" s="2">
        <v>1</v>
      </c>
      <c r="Y294" s="30"/>
      <c r="Z294" s="30"/>
      <c r="AA294" s="35" t="e">
        <f>I294^2</f>
        <v>#NUM!</v>
      </c>
      <c r="AB294" s="45"/>
      <c r="AC294" s="46" t="e">
        <f>AC295</f>
        <v>#NUM!</v>
      </c>
      <c r="AD294" s="46" t="e">
        <f>AD295</f>
        <v>#NUM!</v>
      </c>
      <c r="AE294" s="44" t="e">
        <f>1/I294</f>
        <v>#NUM!</v>
      </c>
      <c r="AF294" s="47" t="e">
        <f>1/(AD294+AE294)</f>
        <v>#NUM!</v>
      </c>
      <c r="AG294" s="48" t="e">
        <f>AF294/AF295</f>
        <v>#NUM!</v>
      </c>
      <c r="AH294" s="49" t="e">
        <f>AF294*J294</f>
        <v>#NUM!</v>
      </c>
      <c r="AI294" s="49" t="e">
        <f>AH294/AF294</f>
        <v>#NUM!</v>
      </c>
      <c r="AJ294" s="50" t="e">
        <f>EXP(AI294)</f>
        <v>#NUM!</v>
      </c>
      <c r="AK294" s="51" t="e">
        <f>1/AF294</f>
        <v>#NUM!</v>
      </c>
      <c r="AL294" s="50" t="e">
        <f>SQRT(AK294)</f>
        <v>#NUM!</v>
      </c>
      <c r="AM294" s="39">
        <f>$E$2</f>
        <v>1.9599639845400536</v>
      </c>
      <c r="AN294" s="40" t="e">
        <f>AI294-(AM294*AL294)</f>
        <v>#NUM!</v>
      </c>
      <c r="AO294" s="40" t="e">
        <f>AI294+(1.96*AL294)</f>
        <v>#NUM!</v>
      </c>
      <c r="AP294" s="52" t="e">
        <f t="shared" si="314"/>
        <v>#NUM!</v>
      </c>
      <c r="AQ294" s="52" t="e">
        <f t="shared" si="314"/>
        <v>#NUM!</v>
      </c>
      <c r="AR294" s="19"/>
      <c r="AT294" s="53"/>
      <c r="AU294" s="53">
        <v>1</v>
      </c>
      <c r="AV294" s="54"/>
      <c r="AW294" s="54"/>
      <c r="AY294" s="30"/>
      <c r="AZ294" s="30"/>
      <c r="BA294" s="2"/>
      <c r="BB294" s="2"/>
      <c r="BC294" s="2"/>
      <c r="BD294" s="2"/>
      <c r="BE294" s="2"/>
      <c r="BF294" s="2"/>
      <c r="BG294" s="2"/>
      <c r="BH294" s="2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1:71" x14ac:dyDescent="0.3">
      <c r="A295" s="5"/>
      <c r="B295" s="55">
        <f>COUNT(C292:C294)</f>
        <v>0</v>
      </c>
      <c r="C295" s="56"/>
      <c r="D295" s="56"/>
      <c r="E295" s="56"/>
      <c r="F295" s="57"/>
      <c r="H295" s="58"/>
      <c r="I295" s="59" t="e">
        <f>SUM(I292:I294)</f>
        <v>#NUM!</v>
      </c>
      <c r="J295" s="60"/>
      <c r="K295" s="61" t="e">
        <f>SUM(K292:K294)</f>
        <v>#NUM!</v>
      </c>
      <c r="L295" s="62" t="e">
        <f>K295/I295</f>
        <v>#NUM!</v>
      </c>
      <c r="M295" s="63" t="e">
        <f>EXP(L295)</f>
        <v>#NUM!</v>
      </c>
      <c r="N295" s="64" t="e">
        <f>SQRT(1/I295)</f>
        <v>#NUM!</v>
      </c>
      <c r="O295" s="39">
        <f>$E$2</f>
        <v>1.9599639845400536</v>
      </c>
      <c r="P295" s="65" t="e">
        <f>L295-(N295*O295)</f>
        <v>#NUM!</v>
      </c>
      <c r="Q295" s="65" t="e">
        <f>L295+(N295*O295)</f>
        <v>#NUM!</v>
      </c>
      <c r="R295" s="66" t="e">
        <f>EXP(P295)</f>
        <v>#NUM!</v>
      </c>
      <c r="S295" s="67" t="e">
        <f>EXP(Q295)</f>
        <v>#NUM!</v>
      </c>
      <c r="T295" s="68"/>
      <c r="U295" s="68"/>
      <c r="V295" s="69"/>
      <c r="W295" s="70" t="e">
        <f>SUM(W292:W294)</f>
        <v>#NUM!</v>
      </c>
      <c r="X295" s="71">
        <f>SUM(X292:X294)</f>
        <v>3</v>
      </c>
      <c r="Y295" s="72" t="e">
        <f>W295-(X295-1)</f>
        <v>#NUM!</v>
      </c>
      <c r="Z295" s="59" t="e">
        <f>I295</f>
        <v>#NUM!</v>
      </c>
      <c r="AA295" s="59" t="e">
        <f>SUM(AA292:AA294)</f>
        <v>#NUM!</v>
      </c>
      <c r="AB295" s="73" t="e">
        <f>AA295/Z295</f>
        <v>#NUM!</v>
      </c>
      <c r="AC295" s="74" t="e">
        <f>Y295/(Z295-AB295)</f>
        <v>#NUM!</v>
      </c>
      <c r="AD295" s="74" t="e">
        <f>IF(W295&lt;X295-1,"0",AC295)</f>
        <v>#NUM!</v>
      </c>
      <c r="AE295" s="69"/>
      <c r="AF295" s="59" t="e">
        <f>SUM(AF292:AF294)</f>
        <v>#NUM!</v>
      </c>
      <c r="AG295" s="75" t="e">
        <f>SUM(AG292:AG294)</f>
        <v>#NUM!</v>
      </c>
      <c r="AH295" s="72" t="e">
        <f>SUM(AH292:AH294)</f>
        <v>#NUM!</v>
      </c>
      <c r="AI295" s="72" t="e">
        <f>AH295/AF295</f>
        <v>#NUM!</v>
      </c>
      <c r="AJ295" s="67" t="e">
        <f>EXP(AI295)</f>
        <v>#NUM!</v>
      </c>
      <c r="AK295" s="76" t="e">
        <f>1/AF295</f>
        <v>#NUM!</v>
      </c>
      <c r="AL295" s="77" t="e">
        <f>SQRT(AK295)</f>
        <v>#NUM!</v>
      </c>
      <c r="AM295" s="39">
        <f>$E$2</f>
        <v>1.9599639845400536</v>
      </c>
      <c r="AN295" s="65" t="e">
        <f>AI295-(AM295*AL295)</f>
        <v>#NUM!</v>
      </c>
      <c r="AO295" s="65" t="e">
        <f>AI295+(AM295*AL295)</f>
        <v>#NUM!</v>
      </c>
      <c r="AP295" s="78" t="e">
        <f t="shared" si="314"/>
        <v>#NUM!</v>
      </c>
      <c r="AQ295" s="78" t="e">
        <f t="shared" si="314"/>
        <v>#NUM!</v>
      </c>
      <c r="AR295" s="79"/>
      <c r="AS295" s="80"/>
      <c r="AT295" s="81" t="e">
        <f>W295</f>
        <v>#NUM!</v>
      </c>
      <c r="AU295" s="55">
        <f>SUM(AU292:AU294)</f>
        <v>3</v>
      </c>
      <c r="AV295" s="82" t="e">
        <f>(AT295-(AU295-1))/AT295</f>
        <v>#NUM!</v>
      </c>
      <c r="AW295" s="83" t="e">
        <f>IF(W295&lt;X295-1,"0%",AV295)</f>
        <v>#NUM!</v>
      </c>
      <c r="AX295" s="80"/>
      <c r="AY295" s="61" t="e">
        <f>AT295/(AU295-1)</f>
        <v>#NUM!</v>
      </c>
      <c r="AZ295" s="84" t="e">
        <f>LN(AY295)</f>
        <v>#NUM!</v>
      </c>
      <c r="BA295" s="61" t="e">
        <f>LN(AT295)</f>
        <v>#NUM!</v>
      </c>
      <c r="BB295" s="61">
        <f>LN(AU295-1)</f>
        <v>0.69314718055994529</v>
      </c>
      <c r="BC295" s="61" t="e">
        <f>SQRT(2*AT295)</f>
        <v>#NUM!</v>
      </c>
      <c r="BD295" s="61">
        <f>SQRT(2*AU295-3)</f>
        <v>1.7320508075688772</v>
      </c>
      <c r="BE295" s="61">
        <f>2*(AU295-2)</f>
        <v>2</v>
      </c>
      <c r="BF295" s="61">
        <f>3*(AU295-2)^2</f>
        <v>3</v>
      </c>
      <c r="BG295" s="61">
        <f>1/BE295</f>
        <v>0.5</v>
      </c>
      <c r="BH295" s="85">
        <f>1/BF295</f>
        <v>0.33333333333333331</v>
      </c>
      <c r="BI295" s="85">
        <f>SQRT(BG295*(1-BH295))</f>
        <v>0.57735026918962584</v>
      </c>
      <c r="BJ295" s="86" t="e">
        <f>0.5*(BA295-BB295)/(BC295-BD295)</f>
        <v>#NUM!</v>
      </c>
      <c r="BK295" s="86" t="e">
        <f>IF(W295&lt;=X295,BI295,BJ295)</f>
        <v>#NUM!</v>
      </c>
      <c r="BL295" s="72" t="e">
        <f>AZ295-(1.96*BK295)</f>
        <v>#NUM!</v>
      </c>
      <c r="BM295" s="72" t="e">
        <f>AZ295+(1.96*BK295)</f>
        <v>#NUM!</v>
      </c>
      <c r="BN295" s="72"/>
      <c r="BO295" s="84" t="e">
        <f>EXP(BL295)</f>
        <v>#NUM!</v>
      </c>
      <c r="BP295" s="84" t="e">
        <f>EXP(BM295)</f>
        <v>#NUM!</v>
      </c>
      <c r="BQ295" s="87" t="e">
        <f>AW295</f>
        <v>#NUM!</v>
      </c>
      <c r="BR295" s="87" t="e">
        <f>(BO295-1)/BO295</f>
        <v>#NUM!</v>
      </c>
      <c r="BS295" s="87" t="e">
        <f>(BP295-1)/BP295</f>
        <v>#NUM!</v>
      </c>
    </row>
    <row r="296" spans="1:71" x14ac:dyDescent="0.3">
      <c r="C296" s="88"/>
      <c r="D296" s="88"/>
      <c r="E296" s="88"/>
      <c r="F296" s="89"/>
      <c r="N296" s="90"/>
      <c r="O296" s="90"/>
      <c r="P296" s="90"/>
      <c r="Q296" s="90"/>
      <c r="R296" s="90"/>
      <c r="S296" s="90"/>
      <c r="T296" s="90"/>
      <c r="X296" s="91"/>
      <c r="Y296" s="92"/>
      <c r="Z296" s="92"/>
      <c r="AA296" s="92"/>
      <c r="AB296" s="93"/>
      <c r="AC296" s="93"/>
      <c r="AD296" s="93"/>
      <c r="AE296" s="93"/>
      <c r="AP296" s="94"/>
      <c r="AQ296" s="94"/>
      <c r="AR296" s="94"/>
      <c r="BC296" s="95"/>
      <c r="BJ296" s="92" t="s">
        <v>80</v>
      </c>
      <c r="BP296" s="96" t="s">
        <v>81</v>
      </c>
      <c r="BQ296" s="97" t="e">
        <f>BQ295</f>
        <v>#NUM!</v>
      </c>
      <c r="BR296" s="97" t="e">
        <f>IF(BR295&lt;0,"0%",BR295)</f>
        <v>#NUM!</v>
      </c>
      <c r="BS296" s="98" t="e">
        <f>IF(BS295&lt;0,"0%",BS295)</f>
        <v>#NUM!</v>
      </c>
    </row>
    <row r="297" spans="1:71" ht="26" x14ac:dyDescent="0.3">
      <c r="A297" s="5"/>
      <c r="B297" s="5"/>
      <c r="C297" s="99"/>
      <c r="D297" s="99"/>
      <c r="E297" s="99"/>
      <c r="F297" s="100"/>
      <c r="G297" s="5"/>
      <c r="H297" s="5"/>
      <c r="N297" s="101"/>
      <c r="O297" s="101"/>
      <c r="P297" s="101"/>
      <c r="Q297" s="101"/>
      <c r="R297" s="101"/>
      <c r="S297" s="101"/>
      <c r="T297" s="101"/>
      <c r="AB297" s="1"/>
      <c r="AE297" s="95"/>
      <c r="AF297" s="102"/>
      <c r="AG297" s="102"/>
      <c r="AH297" s="102"/>
      <c r="AI297" s="102"/>
      <c r="AJ297" s="102"/>
      <c r="AK297" s="103" t="s">
        <v>82</v>
      </c>
      <c r="AL297" s="104">
        <f>TINV((1-$E$1),(X295-2))</f>
        <v>12.706204736174694</v>
      </c>
      <c r="AN297" s="105" t="s">
        <v>83</v>
      </c>
      <c r="AO297" s="106">
        <f>$E$1</f>
        <v>0.95</v>
      </c>
      <c r="AP297" s="107" t="e">
        <f>EXP(AI295-AL297*SQRT((1/Z295)+AD295))</f>
        <v>#NUM!</v>
      </c>
      <c r="AQ297" s="107" t="e">
        <f>EXP(AI295+AL297*SQRT((1/Z295)+AD295))</f>
        <v>#NUM!</v>
      </c>
      <c r="AR297" s="19"/>
      <c r="BB297" s="108"/>
      <c r="BC297" s="95"/>
      <c r="BD297" s="95"/>
      <c r="BF297" s="42"/>
      <c r="BH297" s="95"/>
      <c r="BI297" s="109"/>
      <c r="BM297" s="95"/>
    </row>
    <row r="298" spans="1:71" ht="14.5" x14ac:dyDescent="0.3">
      <c r="A298" s="5"/>
      <c r="B298" s="5"/>
      <c r="C298" s="99"/>
      <c r="D298" s="99"/>
      <c r="E298" s="99"/>
      <c r="F298" s="100"/>
      <c r="G298" s="5"/>
      <c r="H298" s="5"/>
      <c r="N298" s="101"/>
      <c r="O298" s="101"/>
      <c r="P298" s="101"/>
      <c r="Q298" s="101"/>
      <c r="R298" s="101"/>
      <c r="S298" s="101"/>
      <c r="T298" s="101"/>
      <c r="AB298" s="1"/>
      <c r="AE298" s="95"/>
      <c r="AF298" s="102"/>
      <c r="AG298" s="102"/>
      <c r="AH298" s="110"/>
      <c r="AI298" s="111"/>
      <c r="AJ298" s="112"/>
      <c r="AK298" s="113"/>
      <c r="AL298" s="14"/>
      <c r="AO298" s="114"/>
      <c r="AP298" s="19"/>
      <c r="AQ298" s="19"/>
      <c r="AR298" s="19"/>
      <c r="BB298" s="108"/>
      <c r="BC298" s="95"/>
      <c r="BD298" s="95"/>
      <c r="BF298" s="42"/>
      <c r="BH298" s="95"/>
      <c r="BI298" s="115"/>
      <c r="BM298" s="95"/>
    </row>
    <row r="299" spans="1:71" x14ac:dyDescent="0.3">
      <c r="C299" s="89"/>
      <c r="D299" s="89"/>
      <c r="E299" s="89"/>
      <c r="F299" s="89"/>
    </row>
    <row r="300" spans="1:71" x14ac:dyDescent="0.3">
      <c r="G300" s="123" t="s">
        <v>3</v>
      </c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5"/>
      <c r="T300" s="11"/>
      <c r="U300" s="123" t="s">
        <v>4</v>
      </c>
      <c r="V300" s="124"/>
      <c r="W300" s="124"/>
      <c r="X300" s="124"/>
      <c r="Y300" s="124"/>
      <c r="Z300" s="124"/>
      <c r="AA300" s="124"/>
      <c r="AB300" s="124"/>
      <c r="AC300" s="124"/>
      <c r="AD300" s="124"/>
      <c r="AE300" s="124"/>
      <c r="AF300" s="124"/>
      <c r="AG300" s="124"/>
      <c r="AH300" s="124"/>
      <c r="AI300" s="124"/>
      <c r="AJ300" s="124"/>
      <c r="AK300" s="124"/>
      <c r="AL300" s="124"/>
      <c r="AM300" s="124"/>
      <c r="AN300" s="124"/>
      <c r="AO300" s="124"/>
      <c r="AP300" s="124"/>
      <c r="AQ300" s="125"/>
      <c r="AR300" s="11"/>
      <c r="AS300" s="123" t="s">
        <v>5</v>
      </c>
      <c r="AT300" s="124"/>
      <c r="AU300" s="124"/>
      <c r="AV300" s="124"/>
      <c r="AW300" s="124"/>
      <c r="AX300" s="124"/>
      <c r="AY300" s="124"/>
      <c r="AZ300" s="124"/>
      <c r="BA300" s="124"/>
      <c r="BB300" s="124"/>
      <c r="BC300" s="124"/>
      <c r="BD300" s="124"/>
      <c r="BE300" s="124"/>
      <c r="BF300" s="124"/>
      <c r="BG300" s="124"/>
      <c r="BH300" s="124"/>
      <c r="BI300" s="124"/>
      <c r="BJ300" s="124"/>
      <c r="BK300" s="124"/>
      <c r="BL300" s="124"/>
      <c r="BM300" s="124"/>
      <c r="BN300" s="124"/>
      <c r="BO300" s="124"/>
      <c r="BP300" s="124"/>
      <c r="BQ300" s="124"/>
      <c r="BR300" s="124"/>
      <c r="BS300" s="125"/>
    </row>
    <row r="301" spans="1:71" x14ac:dyDescent="0.3">
      <c r="A301" s="12"/>
      <c r="B301" s="13" t="s">
        <v>6</v>
      </c>
      <c r="C301" s="120" t="s">
        <v>7</v>
      </c>
      <c r="D301" s="121"/>
      <c r="E301" s="122"/>
      <c r="F301" s="14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</row>
    <row r="302" spans="1:71" ht="60" x14ac:dyDescent="0.3">
      <c r="B302" s="16"/>
      <c r="C302" s="17" t="s">
        <v>8</v>
      </c>
      <c r="D302" s="18" t="s">
        <v>9</v>
      </c>
      <c r="E302" s="18" t="s">
        <v>10</v>
      </c>
      <c r="F302" s="19"/>
      <c r="H302" s="17" t="s">
        <v>11</v>
      </c>
      <c r="I302" s="17" t="s">
        <v>12</v>
      </c>
      <c r="J302" s="20" t="s">
        <v>13</v>
      </c>
      <c r="K302" s="20" t="s">
        <v>14</v>
      </c>
      <c r="L302" s="20" t="s">
        <v>15</v>
      </c>
      <c r="M302" s="21" t="s">
        <v>16</v>
      </c>
      <c r="N302" s="22" t="s">
        <v>17</v>
      </c>
      <c r="O302" s="22" t="s">
        <v>1</v>
      </c>
      <c r="P302" s="21" t="s">
        <v>18</v>
      </c>
      <c r="Q302" s="21" t="s">
        <v>19</v>
      </c>
      <c r="R302" s="21" t="s">
        <v>9</v>
      </c>
      <c r="S302" s="21" t="s">
        <v>10</v>
      </c>
      <c r="T302" s="23"/>
      <c r="U302" s="24"/>
      <c r="V302" s="25" t="s">
        <v>20</v>
      </c>
      <c r="W302" s="20" t="s">
        <v>21</v>
      </c>
      <c r="X302" s="3" t="s">
        <v>22</v>
      </c>
      <c r="Y302" s="3" t="s">
        <v>23</v>
      </c>
      <c r="Z302" s="3" t="s">
        <v>24</v>
      </c>
      <c r="AA302" s="20" t="s">
        <v>25</v>
      </c>
      <c r="AB302" s="20" t="s">
        <v>26</v>
      </c>
      <c r="AC302" s="26" t="s">
        <v>27</v>
      </c>
      <c r="AD302" s="26" t="s">
        <v>28</v>
      </c>
      <c r="AE302" s="3" t="s">
        <v>29</v>
      </c>
      <c r="AF302" s="20" t="s">
        <v>30</v>
      </c>
      <c r="AG302" s="20" t="s">
        <v>31</v>
      </c>
      <c r="AH302" s="20" t="s">
        <v>32</v>
      </c>
      <c r="AI302" s="3" t="s">
        <v>33</v>
      </c>
      <c r="AJ302" s="22" t="s">
        <v>34</v>
      </c>
      <c r="AK302" s="20" t="s">
        <v>35</v>
      </c>
      <c r="AL302" s="20" t="s">
        <v>36</v>
      </c>
      <c r="AM302" s="3" t="s">
        <v>1</v>
      </c>
      <c r="AN302" s="20" t="s">
        <v>37</v>
      </c>
      <c r="AO302" s="20" t="s">
        <v>38</v>
      </c>
      <c r="AP302" s="21" t="s">
        <v>9</v>
      </c>
      <c r="AQ302" s="21" t="s">
        <v>10</v>
      </c>
      <c r="AR302" s="23"/>
      <c r="AT302" s="27" t="s">
        <v>39</v>
      </c>
      <c r="AU302" s="27" t="s">
        <v>22</v>
      </c>
      <c r="AV302" s="28" t="s">
        <v>40</v>
      </c>
      <c r="AW302" s="26" t="s">
        <v>41</v>
      </c>
      <c r="AY302" s="3" t="s">
        <v>42</v>
      </c>
      <c r="AZ302" s="3" t="s">
        <v>43</v>
      </c>
      <c r="BA302" s="3" t="s">
        <v>44</v>
      </c>
      <c r="BB302" s="3" t="s">
        <v>45</v>
      </c>
      <c r="BC302" s="3" t="s">
        <v>46</v>
      </c>
      <c r="BD302" s="3" t="s">
        <v>47</v>
      </c>
      <c r="BE302" s="3" t="s">
        <v>48</v>
      </c>
      <c r="BF302" s="3" t="s">
        <v>49</v>
      </c>
      <c r="BG302" s="3" t="s">
        <v>50</v>
      </c>
      <c r="BH302" s="3" t="s">
        <v>51</v>
      </c>
      <c r="BI302" s="29" t="s">
        <v>52</v>
      </c>
      <c r="BJ302" s="29" t="s">
        <v>53</v>
      </c>
      <c r="BK302" s="29" t="s">
        <v>54</v>
      </c>
      <c r="BL302" s="29" t="s">
        <v>55</v>
      </c>
      <c r="BM302" s="29" t="s">
        <v>56</v>
      </c>
      <c r="BN302" s="30"/>
      <c r="BO302" s="20" t="s">
        <v>57</v>
      </c>
      <c r="BP302" s="20" t="s">
        <v>58</v>
      </c>
      <c r="BQ302" s="21" t="s">
        <v>59</v>
      </c>
      <c r="BR302" s="21" t="s">
        <v>60</v>
      </c>
      <c r="BS302" s="21" t="s">
        <v>61</v>
      </c>
    </row>
    <row r="303" spans="1:71" x14ac:dyDescent="0.3">
      <c r="B303" s="31" t="s">
        <v>62</v>
      </c>
      <c r="C303" s="32"/>
      <c r="D303" s="32"/>
      <c r="E303" s="32"/>
      <c r="F303" s="33"/>
      <c r="H303" s="34" t="e">
        <f>N303^2</f>
        <v>#NUM!</v>
      </c>
      <c r="I303" s="35" t="e">
        <f>1/H303</f>
        <v>#NUM!</v>
      </c>
      <c r="J303" s="36" t="e">
        <f>LN(M303)</f>
        <v>#NUM!</v>
      </c>
      <c r="K303" s="36" t="e">
        <f>I303*J303</f>
        <v>#NUM!</v>
      </c>
      <c r="L303" s="36" t="e">
        <f>LN(M303)</f>
        <v>#NUM!</v>
      </c>
      <c r="M303" s="37">
        <f>C303</f>
        <v>0</v>
      </c>
      <c r="N303" s="38" t="e">
        <f>(Q303-P303)/(2*O303)</f>
        <v>#NUM!</v>
      </c>
      <c r="O303" s="39">
        <f>$E$2</f>
        <v>1.9599639845400536</v>
      </c>
      <c r="P303" s="40" t="e">
        <f>LN(R303)</f>
        <v>#NUM!</v>
      </c>
      <c r="Q303" s="40" t="e">
        <f>LN(S303)</f>
        <v>#NUM!</v>
      </c>
      <c r="R303" s="41">
        <f>D303</f>
        <v>0</v>
      </c>
      <c r="S303" s="41">
        <f>E303</f>
        <v>0</v>
      </c>
      <c r="T303" s="42"/>
      <c r="V303" s="43" t="e">
        <f>(J303-L305)^2</f>
        <v>#NUM!</v>
      </c>
      <c r="W303" s="44" t="e">
        <f>I303*V303</f>
        <v>#NUM!</v>
      </c>
      <c r="X303" s="2">
        <v>1</v>
      </c>
      <c r="Y303" s="30"/>
      <c r="Z303" s="30"/>
      <c r="AA303" s="35" t="e">
        <f>I303^2</f>
        <v>#NUM!</v>
      </c>
      <c r="AB303" s="45"/>
      <c r="AC303" s="46" t="e">
        <f>AC305</f>
        <v>#NUM!</v>
      </c>
      <c r="AD303" s="46" t="e">
        <f>AD305</f>
        <v>#NUM!</v>
      </c>
      <c r="AE303" s="44" t="e">
        <f>1/I303</f>
        <v>#NUM!</v>
      </c>
      <c r="AF303" s="47" t="e">
        <f>1/(AD303+AE303)</f>
        <v>#NUM!</v>
      </c>
      <c r="AG303" s="48" t="e">
        <f>AF303/AF305</f>
        <v>#NUM!</v>
      </c>
      <c r="AH303" s="49" t="e">
        <f>AF303*J303</f>
        <v>#NUM!</v>
      </c>
      <c r="AI303" s="49" t="e">
        <f>AH303/AF303</f>
        <v>#NUM!</v>
      </c>
      <c r="AJ303" s="50" t="e">
        <f>EXP(AI303)</f>
        <v>#NUM!</v>
      </c>
      <c r="AK303" s="51" t="e">
        <f>1/AF303</f>
        <v>#NUM!</v>
      </c>
      <c r="AL303" s="50" t="e">
        <f>SQRT(AK303)</f>
        <v>#NUM!</v>
      </c>
      <c r="AM303" s="39">
        <f>$E$2</f>
        <v>1.9599639845400536</v>
      </c>
      <c r="AN303" s="40" t="e">
        <f>AI303-(AM303*AL303)</f>
        <v>#NUM!</v>
      </c>
      <c r="AO303" s="40" t="e">
        <f>AI303+(1.96*AL303)</f>
        <v>#NUM!</v>
      </c>
      <c r="AP303" s="52" t="e">
        <f t="shared" ref="AP303:AQ305" si="315">EXP(AN303)</f>
        <v>#NUM!</v>
      </c>
      <c r="AQ303" s="52" t="e">
        <f t="shared" si="315"/>
        <v>#NUM!</v>
      </c>
      <c r="AR303" s="19"/>
      <c r="AT303" s="53"/>
      <c r="AU303" s="53">
        <v>1</v>
      </c>
      <c r="AV303" s="54"/>
      <c r="AW303" s="54"/>
      <c r="AY303" s="30"/>
      <c r="AZ303" s="30"/>
      <c r="BA303" s="2"/>
      <c r="BB303" s="2"/>
      <c r="BC303" s="2"/>
      <c r="BD303" s="2"/>
      <c r="BE303" s="2"/>
      <c r="BF303" s="2"/>
      <c r="BG303" s="2"/>
      <c r="BH303" s="2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1:71" x14ac:dyDescent="0.3">
      <c r="B304" s="31" t="s">
        <v>63</v>
      </c>
      <c r="C304" s="32"/>
      <c r="D304" s="32"/>
      <c r="E304" s="32"/>
      <c r="F304" s="33"/>
      <c r="H304" s="34" t="e">
        <f>N304^2</f>
        <v>#NUM!</v>
      </c>
      <c r="I304" s="35" t="e">
        <f>1/H304</f>
        <v>#NUM!</v>
      </c>
      <c r="J304" s="36" t="e">
        <f>LN(M304)</f>
        <v>#NUM!</v>
      </c>
      <c r="K304" s="36" t="e">
        <f>I304*J304</f>
        <v>#NUM!</v>
      </c>
      <c r="L304" s="36" t="e">
        <f>LN(M304)</f>
        <v>#NUM!</v>
      </c>
      <c r="M304" s="37">
        <f>C304</f>
        <v>0</v>
      </c>
      <c r="N304" s="38" t="e">
        <f>(Q304-P304)/(2*O304)</f>
        <v>#NUM!</v>
      </c>
      <c r="O304" s="39">
        <f>$E$2</f>
        <v>1.9599639845400536</v>
      </c>
      <c r="P304" s="40" t="e">
        <f>LN(R304)</f>
        <v>#NUM!</v>
      </c>
      <c r="Q304" s="40" t="e">
        <f>LN(S304)</f>
        <v>#NUM!</v>
      </c>
      <c r="R304" s="41">
        <f>D304</f>
        <v>0</v>
      </c>
      <c r="S304" s="41">
        <f>E304</f>
        <v>0</v>
      </c>
      <c r="T304" s="42"/>
      <c r="V304" s="43" t="e">
        <f>(J304-L305)^2</f>
        <v>#NUM!</v>
      </c>
      <c r="W304" s="44" t="e">
        <f>I304*V304</f>
        <v>#NUM!</v>
      </c>
      <c r="X304" s="2">
        <v>1</v>
      </c>
      <c r="Y304" s="30"/>
      <c r="Z304" s="30"/>
      <c r="AA304" s="35" t="e">
        <f>I304^2</f>
        <v>#NUM!</v>
      </c>
      <c r="AB304" s="45"/>
      <c r="AC304" s="46" t="e">
        <f>AC305</f>
        <v>#NUM!</v>
      </c>
      <c r="AD304" s="46" t="e">
        <f>AD305</f>
        <v>#NUM!</v>
      </c>
      <c r="AE304" s="44" t="e">
        <f>1/I304</f>
        <v>#NUM!</v>
      </c>
      <c r="AF304" s="47" t="e">
        <f>1/(AD304+AE304)</f>
        <v>#NUM!</v>
      </c>
      <c r="AG304" s="48" t="e">
        <f>AF304/AF305</f>
        <v>#NUM!</v>
      </c>
      <c r="AH304" s="49" t="e">
        <f>AF304*J304</f>
        <v>#NUM!</v>
      </c>
      <c r="AI304" s="49" t="e">
        <f>AH304/AF304</f>
        <v>#NUM!</v>
      </c>
      <c r="AJ304" s="50" t="e">
        <f>EXP(AI304)</f>
        <v>#NUM!</v>
      </c>
      <c r="AK304" s="51" t="e">
        <f>1/AF304</f>
        <v>#NUM!</v>
      </c>
      <c r="AL304" s="50" t="e">
        <f>SQRT(AK304)</f>
        <v>#NUM!</v>
      </c>
      <c r="AM304" s="39">
        <f>$E$2</f>
        <v>1.9599639845400536</v>
      </c>
      <c r="AN304" s="40" t="e">
        <f>AI304-(AM304*AL304)</f>
        <v>#NUM!</v>
      </c>
      <c r="AO304" s="40" t="e">
        <f>AI304+(1.96*AL304)</f>
        <v>#NUM!</v>
      </c>
      <c r="AP304" s="52" t="e">
        <f t="shared" si="315"/>
        <v>#NUM!</v>
      </c>
      <c r="AQ304" s="52" t="e">
        <f t="shared" si="315"/>
        <v>#NUM!</v>
      </c>
      <c r="AR304" s="19"/>
      <c r="AT304" s="53"/>
      <c r="AU304" s="53">
        <v>1</v>
      </c>
      <c r="AV304" s="54"/>
      <c r="AW304" s="54"/>
      <c r="AY304" s="30"/>
      <c r="AZ304" s="30"/>
      <c r="BA304" s="2"/>
      <c r="BB304" s="2"/>
      <c r="BC304" s="2"/>
      <c r="BD304" s="2"/>
      <c r="BE304" s="2"/>
      <c r="BF304" s="2"/>
      <c r="BG304" s="2"/>
      <c r="BH304" s="2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1:71" x14ac:dyDescent="0.3">
      <c r="A305" s="5"/>
      <c r="B305" s="55">
        <f>COUNT(C303:C304)</f>
        <v>0</v>
      </c>
      <c r="C305" s="56"/>
      <c r="D305" s="56"/>
      <c r="E305" s="56"/>
      <c r="F305" s="57"/>
      <c r="H305" s="58"/>
      <c r="I305" s="59" t="e">
        <f>SUM(I303:I304)</f>
        <v>#NUM!</v>
      </c>
      <c r="J305" s="60"/>
      <c r="K305" s="61" t="e">
        <f>SUM(K303:K304)</f>
        <v>#NUM!</v>
      </c>
      <c r="L305" s="62" t="e">
        <f>K305/I305</f>
        <v>#NUM!</v>
      </c>
      <c r="M305" s="63" t="e">
        <f>EXP(L305)</f>
        <v>#NUM!</v>
      </c>
      <c r="N305" s="64" t="e">
        <f>SQRT(1/I305)</f>
        <v>#NUM!</v>
      </c>
      <c r="O305" s="39">
        <f>$E$2</f>
        <v>1.9599639845400536</v>
      </c>
      <c r="P305" s="65" t="e">
        <f>L305-(N305*O305)</f>
        <v>#NUM!</v>
      </c>
      <c r="Q305" s="65" t="e">
        <f>L305+(N305*O305)</f>
        <v>#NUM!</v>
      </c>
      <c r="R305" s="66" t="e">
        <f>EXP(P305)</f>
        <v>#NUM!</v>
      </c>
      <c r="S305" s="67" t="e">
        <f>EXP(Q305)</f>
        <v>#NUM!</v>
      </c>
      <c r="T305" s="68"/>
      <c r="U305" s="68"/>
      <c r="V305" s="69"/>
      <c r="W305" s="70" t="e">
        <f>SUM(W303:W304)</f>
        <v>#NUM!</v>
      </c>
      <c r="X305" s="71">
        <f>SUM(X303:X304)</f>
        <v>2</v>
      </c>
      <c r="Y305" s="72" t="e">
        <f>W305-(X305-1)</f>
        <v>#NUM!</v>
      </c>
      <c r="Z305" s="59" t="e">
        <f>I305</f>
        <v>#NUM!</v>
      </c>
      <c r="AA305" s="59" t="e">
        <f>SUM(AA303:AA304)</f>
        <v>#NUM!</v>
      </c>
      <c r="AB305" s="73" t="e">
        <f>AA305/Z305</f>
        <v>#NUM!</v>
      </c>
      <c r="AC305" s="74" t="e">
        <f>Y305/(Z305-AB305)</f>
        <v>#NUM!</v>
      </c>
      <c r="AD305" s="74" t="e">
        <f>IF(W305&lt;X305-1,"0",AC305)</f>
        <v>#NUM!</v>
      </c>
      <c r="AE305" s="69"/>
      <c r="AF305" s="59" t="e">
        <f>SUM(AF303:AF304)</f>
        <v>#NUM!</v>
      </c>
      <c r="AG305" s="75" t="e">
        <f>SUM(AG303:AG304)</f>
        <v>#NUM!</v>
      </c>
      <c r="AH305" s="72" t="e">
        <f>SUM(AH303:AH304)</f>
        <v>#NUM!</v>
      </c>
      <c r="AI305" s="72" t="e">
        <f>AH305/AF305</f>
        <v>#NUM!</v>
      </c>
      <c r="AJ305" s="67" t="e">
        <f>EXP(AI305)</f>
        <v>#NUM!</v>
      </c>
      <c r="AK305" s="76" t="e">
        <f>1/AF305</f>
        <v>#NUM!</v>
      </c>
      <c r="AL305" s="77" t="e">
        <f>SQRT(AK305)</f>
        <v>#NUM!</v>
      </c>
      <c r="AM305" s="39">
        <f>$E$2</f>
        <v>1.9599639845400536</v>
      </c>
      <c r="AN305" s="65" t="e">
        <f>AI305-(AM305*AL305)</f>
        <v>#NUM!</v>
      </c>
      <c r="AO305" s="65" t="e">
        <f>AI305+(AM305*AL305)</f>
        <v>#NUM!</v>
      </c>
      <c r="AP305" s="78" t="e">
        <f t="shared" si="315"/>
        <v>#NUM!</v>
      </c>
      <c r="AQ305" s="78" t="e">
        <f t="shared" si="315"/>
        <v>#NUM!</v>
      </c>
      <c r="AR305" s="79"/>
      <c r="AS305" s="80"/>
      <c r="AT305" s="81" t="e">
        <f>W305</f>
        <v>#NUM!</v>
      </c>
      <c r="AU305" s="55">
        <f>SUM(AU303:AU304)</f>
        <v>2</v>
      </c>
      <c r="AV305" s="82" t="e">
        <f>(AT305-(AU305-1))/AT305</f>
        <v>#NUM!</v>
      </c>
      <c r="AW305" s="83" t="e">
        <f>IF(W305&lt;X305-1,"0%",AV305)</f>
        <v>#NUM!</v>
      </c>
      <c r="AX305" s="80"/>
      <c r="AY305" s="61" t="e">
        <f>AT305/(AU305-1)</f>
        <v>#NUM!</v>
      </c>
      <c r="AZ305" s="84" t="e">
        <f>LN(AY305)</f>
        <v>#NUM!</v>
      </c>
      <c r="BA305" s="61" t="e">
        <f>LN(AT305)</f>
        <v>#NUM!</v>
      </c>
      <c r="BB305" s="61">
        <f>LN(AU305-1)</f>
        <v>0</v>
      </c>
      <c r="BC305" s="61" t="e">
        <f>SQRT(2*AT305)</f>
        <v>#NUM!</v>
      </c>
      <c r="BD305" s="61">
        <f>SQRT(2*AU305-3)</f>
        <v>1</v>
      </c>
      <c r="BE305" s="61">
        <f>2*(AU305-2)</f>
        <v>0</v>
      </c>
      <c r="BF305" s="61">
        <f>3*(AU305-2)^2</f>
        <v>0</v>
      </c>
      <c r="BG305" s="61" t="e">
        <f>1/BE305</f>
        <v>#DIV/0!</v>
      </c>
      <c r="BH305" s="85" t="e">
        <f>1/BF305</f>
        <v>#DIV/0!</v>
      </c>
      <c r="BI305" s="85" t="e">
        <f>SQRT(BG305*(1-BH305))</f>
        <v>#DIV/0!</v>
      </c>
      <c r="BJ305" s="86" t="e">
        <f>0.5*(BA305-BB305)/(BC305-BD305)</f>
        <v>#NUM!</v>
      </c>
      <c r="BK305" s="86" t="e">
        <f>IF(W305&lt;=X305,BI305,BJ305)</f>
        <v>#NUM!</v>
      </c>
      <c r="BL305" s="72" t="e">
        <f>AZ305-(1.96*BK305)</f>
        <v>#NUM!</v>
      </c>
      <c r="BM305" s="72" t="e">
        <f>AZ305+(1.96*BK305)</f>
        <v>#NUM!</v>
      </c>
      <c r="BN305" s="72"/>
      <c r="BO305" s="84" t="e">
        <f>EXP(BL305)</f>
        <v>#NUM!</v>
      </c>
      <c r="BP305" s="84" t="e">
        <f>EXP(BM305)</f>
        <v>#NUM!</v>
      </c>
      <c r="BQ305" s="87" t="e">
        <f>AW305</f>
        <v>#NUM!</v>
      </c>
      <c r="BR305" s="87" t="e">
        <f>(BO305-1)/BO305</f>
        <v>#NUM!</v>
      </c>
      <c r="BS305" s="87" t="e">
        <f>(BP305-1)/BP305</f>
        <v>#NUM!</v>
      </c>
    </row>
    <row r="306" spans="1:71" x14ac:dyDescent="0.3">
      <c r="C306" s="88"/>
      <c r="D306" s="88"/>
      <c r="E306" s="88"/>
      <c r="F306" s="89"/>
      <c r="N306" s="90"/>
      <c r="O306" s="90"/>
      <c r="P306" s="90"/>
      <c r="Q306" s="90"/>
      <c r="R306" s="90"/>
      <c r="S306" s="90"/>
      <c r="T306" s="90"/>
      <c r="X306" s="91"/>
      <c r="Y306" s="92"/>
      <c r="Z306" s="92"/>
      <c r="AA306" s="92"/>
      <c r="AB306" s="93"/>
      <c r="AC306" s="93"/>
      <c r="AD306" s="93"/>
      <c r="AE306" s="93"/>
      <c r="AP306" s="94"/>
      <c r="AQ306" s="94"/>
      <c r="AR306" s="94"/>
      <c r="BC306" s="95"/>
      <c r="BJ306" s="92" t="s">
        <v>80</v>
      </c>
      <c r="BP306" s="96" t="s">
        <v>81</v>
      </c>
      <c r="BQ306" s="97" t="e">
        <f>BQ305</f>
        <v>#NUM!</v>
      </c>
      <c r="BR306" s="97" t="e">
        <f>IF(BR305&lt;0,"0%",BR305)</f>
        <v>#NUM!</v>
      </c>
      <c r="BS306" s="98" t="e">
        <f>IF(BS305&lt;0,"0%",BS305)</f>
        <v>#NUM!</v>
      </c>
    </row>
    <row r="307" spans="1:71" ht="26" x14ac:dyDescent="0.3">
      <c r="A307" s="5"/>
      <c r="B307" s="5"/>
      <c r="C307" s="99"/>
      <c r="D307" s="99"/>
      <c r="E307" s="99"/>
      <c r="F307" s="100"/>
      <c r="G307" s="5"/>
      <c r="H307" s="5"/>
      <c r="N307" s="101"/>
      <c r="O307" s="101"/>
      <c r="P307" s="101"/>
      <c r="Q307" s="101"/>
      <c r="R307" s="101"/>
      <c r="S307" s="101"/>
      <c r="T307" s="101"/>
      <c r="AB307" s="1"/>
      <c r="AE307" s="95"/>
      <c r="AF307" s="102"/>
      <c r="AG307" s="102"/>
      <c r="AH307" s="102"/>
      <c r="AI307" s="102"/>
      <c r="AJ307" s="102"/>
      <c r="AK307" s="103" t="s">
        <v>82</v>
      </c>
      <c r="AL307" s="104" t="e">
        <f>TINV((1-$E$1),(X305-2))</f>
        <v>#NUM!</v>
      </c>
      <c r="AN307" s="105" t="s">
        <v>83</v>
      </c>
      <c r="AO307" s="106">
        <f>$E$1</f>
        <v>0.95</v>
      </c>
      <c r="AP307" s="107" t="e">
        <f>EXP(AI305-AL307*SQRT((1/Z305)+AD305))</f>
        <v>#NUM!</v>
      </c>
      <c r="AQ307" s="107" t="e">
        <f>EXP(AI305+AL307*SQRT((1/Z305)+AD305))</f>
        <v>#NUM!</v>
      </c>
      <c r="AR307" s="19"/>
      <c r="BB307" s="108"/>
      <c r="BC307" s="95"/>
      <c r="BD307" s="95"/>
      <c r="BF307" s="42"/>
      <c r="BH307" s="95"/>
      <c r="BI307" s="109"/>
      <c r="BM307" s="95"/>
    </row>
    <row r="308" spans="1:71" ht="14.5" x14ac:dyDescent="0.3">
      <c r="A308" s="5"/>
      <c r="B308" s="5"/>
      <c r="C308" s="99"/>
      <c r="D308" s="99"/>
      <c r="E308" s="99"/>
      <c r="F308" s="100"/>
      <c r="G308" s="5"/>
      <c r="H308" s="5"/>
      <c r="N308" s="101"/>
      <c r="O308" s="101"/>
      <c r="P308" s="101"/>
      <c r="Q308" s="101"/>
      <c r="R308" s="101"/>
      <c r="S308" s="101"/>
      <c r="T308" s="101"/>
      <c r="AB308" s="1"/>
      <c r="AE308" s="95"/>
      <c r="AF308" s="102"/>
      <c r="AG308" s="102"/>
      <c r="AH308" s="110"/>
      <c r="AI308" s="111"/>
      <c r="AJ308" s="112"/>
      <c r="AK308" s="113"/>
      <c r="AL308" s="14"/>
      <c r="AO308" s="114"/>
      <c r="AP308" s="19"/>
      <c r="AQ308" s="19"/>
      <c r="AR308" s="19"/>
      <c r="BB308" s="108"/>
      <c r="BC308" s="95"/>
      <c r="BD308" s="95"/>
      <c r="BF308" s="42"/>
      <c r="BH308" s="95"/>
      <c r="BI308" s="115"/>
      <c r="BM308" s="95"/>
    </row>
  </sheetData>
  <mergeCells count="68">
    <mergeCell ref="G80:S80"/>
    <mergeCell ref="U80:AQ80"/>
    <mergeCell ref="AS80:BS80"/>
    <mergeCell ref="C57:E57"/>
    <mergeCell ref="G5:S5"/>
    <mergeCell ref="U5:AQ5"/>
    <mergeCell ref="AS5:BS5"/>
    <mergeCell ref="C32:E32"/>
    <mergeCell ref="G56:S56"/>
    <mergeCell ref="U56:AQ56"/>
    <mergeCell ref="AS56:BS56"/>
    <mergeCell ref="C6:E6"/>
    <mergeCell ref="G31:S31"/>
    <mergeCell ref="U31:AQ31"/>
    <mergeCell ref="AS31:BS31"/>
    <mergeCell ref="G166:S166"/>
    <mergeCell ref="U166:AQ166"/>
    <mergeCell ref="AS166:BS166"/>
    <mergeCell ref="C81:E81"/>
    <mergeCell ref="G103:S103"/>
    <mergeCell ref="U103:AQ103"/>
    <mergeCell ref="AS103:BS103"/>
    <mergeCell ref="C104:E104"/>
    <mergeCell ref="G125:S125"/>
    <mergeCell ref="U125:AQ125"/>
    <mergeCell ref="AS125:BS125"/>
    <mergeCell ref="C126:E126"/>
    <mergeCell ref="G146:S146"/>
    <mergeCell ref="U146:AQ146"/>
    <mergeCell ref="AS146:BS146"/>
    <mergeCell ref="C147:E147"/>
    <mergeCell ref="G236:S236"/>
    <mergeCell ref="U236:AQ236"/>
    <mergeCell ref="AS236:BS236"/>
    <mergeCell ref="C167:E167"/>
    <mergeCell ref="G185:S185"/>
    <mergeCell ref="U185:AQ185"/>
    <mergeCell ref="AS185:BS185"/>
    <mergeCell ref="C186:E186"/>
    <mergeCell ref="G203:S203"/>
    <mergeCell ref="U203:AQ203"/>
    <mergeCell ref="AS203:BS203"/>
    <mergeCell ref="C204:E204"/>
    <mergeCell ref="G220:S220"/>
    <mergeCell ref="U220:AQ220"/>
    <mergeCell ref="AS220:BS220"/>
    <mergeCell ref="C221:E221"/>
    <mergeCell ref="G289:S289"/>
    <mergeCell ref="U289:AQ289"/>
    <mergeCell ref="AS289:BS289"/>
    <mergeCell ref="C237:E237"/>
    <mergeCell ref="G250:S250"/>
    <mergeCell ref="U250:AQ250"/>
    <mergeCell ref="AS250:BS250"/>
    <mergeCell ref="C251:E251"/>
    <mergeCell ref="G264:S264"/>
    <mergeCell ref="U264:AQ264"/>
    <mergeCell ref="AS264:BS264"/>
    <mergeCell ref="C265:E265"/>
    <mergeCell ref="G277:S277"/>
    <mergeCell ref="U277:AQ277"/>
    <mergeCell ref="AS277:BS277"/>
    <mergeCell ref="C278:E278"/>
    <mergeCell ref="C290:E290"/>
    <mergeCell ref="G300:S300"/>
    <mergeCell ref="U300:AQ300"/>
    <mergeCell ref="AS300:BS300"/>
    <mergeCell ref="C301:E30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 manual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2022-06-17T06:29:11Z</dcterms:created>
  <dcterms:modified xsi:type="dcterms:W3CDTF">2022-06-17T10:35:26Z</dcterms:modified>
</cp:coreProperties>
</file>