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20210511-Galo\0-Datos\010-Temas publc\20200619-VÑ SUSTAIN Semag\"/>
    </mc:Choice>
  </mc:AlternateContent>
  <bookViews>
    <workbookView xWindow="0" yWindow="0" windowWidth="20490" windowHeight="7545" tabRatio="730"/>
  </bookViews>
  <sheets>
    <sheet name="PtSLEv ACVnoF" sheetId="3" r:id="rId1"/>
    <sheet name="PtSLEv MortCV IM ACV" sheetId="2" r:id="rId2"/>
    <sheet name="PtSEv VarRenal" sheetId="7" r:id="rId3"/>
    <sheet name="ACVnoF x Rg1" sheetId="4" r:id="rId4"/>
    <sheet name="MortCV IM ACV x Rg1" sheetId="5" r:id="rId5"/>
    <sheet name="VarRenal x Rg1" sheetId="6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4" l="1"/>
  <c r="A23" i="7" l="1"/>
  <c r="F21" i="7"/>
  <c r="A21" i="7"/>
  <c r="C19" i="7"/>
  <c r="B19" i="7"/>
  <c r="J16" i="7"/>
  <c r="I16" i="7"/>
  <c r="J15" i="7"/>
  <c r="I15" i="7"/>
  <c r="I13" i="7"/>
  <c r="F13" i="7"/>
  <c r="D13" i="7"/>
  <c r="I12" i="7"/>
  <c r="F12" i="7"/>
  <c r="B21" i="7" s="1"/>
  <c r="D12" i="7"/>
  <c r="I11" i="7"/>
  <c r="F11" i="7"/>
  <c r="G26" i="7" s="1"/>
  <c r="D11" i="7"/>
  <c r="I8" i="7"/>
  <c r="H8" i="7"/>
  <c r="E11" i="7" s="1"/>
  <c r="C22" i="6"/>
  <c r="D13" i="6"/>
  <c r="C13" i="6"/>
  <c r="B5" i="6"/>
  <c r="E2" i="6" s="1"/>
  <c r="G2" i="6" s="1"/>
  <c r="A1" i="6"/>
  <c r="C21" i="7" l="1"/>
  <c r="H11" i="7"/>
  <c r="E12" i="7"/>
  <c r="E13" i="7"/>
  <c r="G15" i="7"/>
  <c r="D21" i="7" s="1"/>
  <c r="D10" i="6"/>
  <c r="D14" i="6" s="1"/>
  <c r="F14" i="6"/>
  <c r="D7" i="6"/>
  <c r="C7" i="6"/>
  <c r="C8" i="6"/>
  <c r="D22" i="6"/>
  <c r="C23" i="6" s="1"/>
  <c r="D8" i="6"/>
  <c r="C9" i="6"/>
  <c r="C14" i="6" s="1"/>
  <c r="C22" i="4"/>
  <c r="C22" i="5"/>
  <c r="H12" i="7" l="1"/>
  <c r="B23" i="7"/>
  <c r="G27" i="7" s="1"/>
  <c r="H13" i="7"/>
  <c r="G29" i="7" s="1"/>
  <c r="C23" i="7"/>
  <c r="G28" i="7" s="1"/>
  <c r="F15" i="7"/>
  <c r="D11" i="6"/>
  <c r="D23" i="6"/>
  <c r="B23" i="6"/>
  <c r="C11" i="6"/>
  <c r="D22" i="4"/>
  <c r="D22" i="5"/>
  <c r="J29" i="7" l="1"/>
  <c r="J28" i="7"/>
  <c r="J27" i="7"/>
  <c r="G30" i="7"/>
  <c r="J30" i="7" s="1"/>
  <c r="F16" i="7"/>
  <c r="F23" i="7" s="1"/>
  <c r="D23" i="7"/>
  <c r="D23" i="4"/>
  <c r="B23" i="4"/>
  <c r="C23" i="4"/>
  <c r="D23" i="5"/>
  <c r="B23" i="5"/>
  <c r="C23" i="5"/>
  <c r="H27" i="7" l="1"/>
  <c r="H28" i="7"/>
  <c r="H29" i="7"/>
  <c r="F16" i="2"/>
  <c r="F16" i="3"/>
  <c r="D13" i="5" l="1"/>
  <c r="C13" i="5"/>
  <c r="D10" i="5"/>
  <c r="D14" i="5" s="1"/>
  <c r="C9" i="5"/>
  <c r="C14" i="5" s="1"/>
  <c r="B5" i="5"/>
  <c r="E2" i="5"/>
  <c r="G2" i="5" s="1"/>
  <c r="A1" i="5"/>
  <c r="C7" i="5" s="1"/>
  <c r="D13" i="4"/>
  <c r="C13" i="4"/>
  <c r="B5" i="4"/>
  <c r="E2" i="4" s="1"/>
  <c r="G2" i="4" s="1"/>
  <c r="A1" i="4"/>
  <c r="D10" i="4" l="1"/>
  <c r="D14" i="4" s="1"/>
  <c r="F14" i="5"/>
  <c r="D7" i="5"/>
  <c r="C8" i="5"/>
  <c r="C11" i="5" s="1"/>
  <c r="D8" i="5"/>
  <c r="D11" i="5" s="1"/>
  <c r="C7" i="4"/>
  <c r="F14" i="4"/>
  <c r="D7" i="4"/>
  <c r="C8" i="4"/>
  <c r="D8" i="4"/>
  <c r="D11" i="4" s="1"/>
  <c r="C9" i="4"/>
  <c r="C14" i="4" s="1"/>
  <c r="A23" i="2"/>
  <c r="A23" i="3"/>
  <c r="C11" i="4" l="1"/>
  <c r="J16" i="2" l="1"/>
  <c r="I16" i="2"/>
  <c r="J15" i="2"/>
  <c r="I15" i="2"/>
  <c r="I13" i="2"/>
  <c r="F13" i="2"/>
  <c r="D13" i="2"/>
  <c r="I12" i="2"/>
  <c r="F12" i="2"/>
  <c r="G15" i="2" s="1"/>
  <c r="D12" i="2"/>
  <c r="I11" i="2"/>
  <c r="F11" i="2"/>
  <c r="G26" i="2" s="1"/>
  <c r="D11" i="2"/>
  <c r="A21" i="3" l="1"/>
  <c r="A21" i="2"/>
  <c r="F21" i="3" l="1"/>
  <c r="C19" i="3"/>
  <c r="B19" i="3"/>
  <c r="J16" i="3"/>
  <c r="I16" i="3"/>
  <c r="J15" i="3"/>
  <c r="I15" i="3"/>
  <c r="I13" i="3"/>
  <c r="F13" i="3"/>
  <c r="D13" i="3"/>
  <c r="I12" i="3"/>
  <c r="F12" i="3"/>
  <c r="G15" i="3" s="1"/>
  <c r="D21" i="3" s="1"/>
  <c r="D12" i="3"/>
  <c r="I11" i="3"/>
  <c r="F11" i="3"/>
  <c r="G26" i="3" s="1"/>
  <c r="D11" i="3"/>
  <c r="I8" i="3"/>
  <c r="H8" i="3"/>
  <c r="E11" i="3" s="1"/>
  <c r="H11" i="3" s="1"/>
  <c r="E13" i="3" l="1"/>
  <c r="E12" i="3"/>
  <c r="H12" i="3" s="1"/>
  <c r="B21" i="3"/>
  <c r="C21" i="3"/>
  <c r="F21" i="2"/>
  <c r="B21" i="2"/>
  <c r="C19" i="2"/>
  <c r="B19" i="2"/>
  <c r="D21" i="2"/>
  <c r="I8" i="2"/>
  <c r="H8" i="2"/>
  <c r="E11" i="2" s="1"/>
  <c r="H11" i="2" l="1"/>
  <c r="E12" i="2"/>
  <c r="H12" i="2" s="1"/>
  <c r="E13" i="2"/>
  <c r="H13" i="3"/>
  <c r="G29" i="3" s="1"/>
  <c r="J29" i="3" s="1"/>
  <c r="F15" i="3"/>
  <c r="B23" i="3"/>
  <c r="G27" i="3" s="1"/>
  <c r="J27" i="3" s="1"/>
  <c r="C23" i="3"/>
  <c r="C21" i="2"/>
  <c r="H13" i="2" l="1"/>
  <c r="G29" i="2" s="1"/>
  <c r="J29" i="2" s="1"/>
  <c r="F15" i="2"/>
  <c r="D23" i="3"/>
  <c r="G28" i="3"/>
  <c r="J28" i="3" s="1"/>
  <c r="F23" i="3"/>
  <c r="G30" i="3" l="1"/>
  <c r="J30" i="3" s="1"/>
  <c r="B23" i="2"/>
  <c r="G27" i="2" s="1"/>
  <c r="J27" i="2" s="1"/>
  <c r="C23" i="2"/>
  <c r="G28" i="2" l="1"/>
  <c r="J28" i="2" s="1"/>
  <c r="H28" i="3"/>
  <c r="H27" i="3"/>
  <c r="H29" i="3"/>
  <c r="D23" i="2"/>
  <c r="F23" i="2"/>
  <c r="G30" i="2" l="1"/>
  <c r="J30" i="2" s="1"/>
  <c r="H27" i="2" l="1"/>
  <c r="H28" i="2"/>
  <c r="H29" i="2"/>
</calcChain>
</file>

<file path=xl/sharedStrings.xml><?xml version="1.0" encoding="utf-8"?>
<sst xmlns="http://schemas.openxmlformats.org/spreadsheetml/2006/main" count="205" uniqueCount="63">
  <si>
    <t>Supervivencia</t>
  </si>
  <si>
    <t>Diferencia</t>
  </si>
  <si>
    <t xml:space="preserve">en </t>
  </si>
  <si>
    <t>días</t>
  </si>
  <si>
    <t>en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</si>
  <si>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tSLEv:</t>
    </r>
    <r>
      <rPr>
        <sz val="10"/>
        <rFont val="Calibri"/>
        <family val="2"/>
        <scheme val="minor"/>
      </rPr>
      <t xml:space="preserve"> tiempo de supervivencia libre de evento; </t>
    </r>
    <r>
      <rPr>
        <b/>
        <sz val="10"/>
        <rFont val="Calibri"/>
        <family val="2"/>
        <scheme val="minor"/>
      </rPr>
      <t>PtSLEv:</t>
    </r>
    <r>
      <rPr>
        <sz val="10"/>
        <rFont val="Calibri"/>
        <family val="2"/>
        <scheme val="minor"/>
      </rPr>
      <t xml:space="preserve"> prolongación del tiempo de supervivencia libre de evento.</t>
    </r>
  </si>
  <si>
    <t>Dif Medias = PtSLEv,</t>
  </si>
  <si>
    <t>El área de referencia representa</t>
  </si>
  <si>
    <t>Área de referencia</t>
  </si>
  <si>
    <t>En un área de:</t>
  </si>
  <si>
    <t>años</t>
  </si>
  <si>
    <t>Media t con Ev,</t>
  </si>
  <si>
    <t>Resto de t sin éxito</t>
  </si>
  <si>
    <t>tSLEv sin la intervención</t>
  </si>
  <si>
    <t>PtSLEv por la intervención</t>
  </si>
  <si>
    <t>Área Bajo la Curva (ABC) por píxeles</t>
  </si>
  <si>
    <t>Tiempo medio que permenecen con evento</t>
  </si>
  <si>
    <t>Tiempo medio de Supervivencia Libre de Evento (tSLEv)</t>
  </si>
  <si>
    <t>Calculadora del "Tiempo medio con Evento" (t con Ev) y de la "Prolongación del Tiempo medio con Evento (Pt con Ev)"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</si>
  <si>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 con Ev: </t>
    </r>
    <r>
      <rPr>
        <sz val="10"/>
        <rFont val="Calibri"/>
        <family val="2"/>
        <scheme val="minor"/>
      </rPr>
      <t xml:space="preserve">Tiempo medio con Evento;  </t>
    </r>
    <r>
      <rPr>
        <b/>
        <sz val="10"/>
        <rFont val="Calibri"/>
        <family val="2"/>
        <scheme val="minor"/>
      </rPr>
      <t xml:space="preserve">PtSLEv: </t>
    </r>
    <r>
      <rPr>
        <sz val="10"/>
        <rFont val="Calibri"/>
        <family val="2"/>
        <scheme val="minor"/>
      </rPr>
      <t>Prolongación del tiempo medio de Supervivencia Libre de Evento.</t>
    </r>
  </si>
  <si>
    <t>de los</t>
  </si>
  <si>
    <t>del grupo Interv</t>
  </si>
  <si>
    <t>del grupo Contr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</si>
  <si>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</si>
  <si>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</si>
  <si>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</si>
  <si>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</si>
  <si>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>NNT</t>
  </si>
  <si>
    <t xml:space="preserve">NOTA: </t>
  </si>
  <si>
    <t>Distribuir cuadros verdes tras todos los supervivientes al evento</t>
  </si>
  <si>
    <t>Placebo</t>
  </si>
  <si>
    <t>Años</t>
  </si>
  <si>
    <t>Personas</t>
  </si>
  <si>
    <t>[Mort CV, IAM o ACV]</t>
  </si>
  <si>
    <t>ACV no fatal</t>
  </si>
  <si>
    <t>[MortCV, IAM o ACV]</t>
  </si>
  <si>
    <t>Semaglutida</t>
  </si>
  <si>
    <t>RAR</t>
  </si>
  <si>
    <t>RA interv</t>
  </si>
  <si>
    <t>RA contr</t>
  </si>
  <si>
    <t>destinos NNT</t>
  </si>
  <si>
    <t>En 2 años por HR</t>
  </si>
  <si>
    <t>1,61%</t>
  </si>
  <si>
    <t>2,62%</t>
  </si>
  <si>
    <t>6,65%</t>
  </si>
  <si>
    <t>8,88%</t>
  </si>
  <si>
    <t>Semaglutida, n= 1648</t>
  </si>
  <si>
    <t>Placebo, n= 1649</t>
  </si>
  <si>
    <t>20161110-ECA 2,1y, DM2 EnfCVóERC 83% [Semagl vs Plc], =Mort yCV, -ACV +Ret. Marso</t>
  </si>
  <si>
    <t>Marso SP, Bain SC, Consoli A, Eliaschewitz FG, on behalf of the SUSTAIN-6 Investigators. Semaglutide and Cardiovascular Outcomes in Patients with Type 2 Diabetes. N Engl J Med. 2016 Nov 10;375(19):1834-1844.</t>
  </si>
  <si>
    <t>3,96%</t>
  </si>
  <si>
    <t>6,12%</t>
  </si>
  <si>
    <t>Variable Renal</t>
  </si>
  <si>
    <t>[macroalbuminuria persistente, duplicación persistente de creatinina, FGe &lt; 45 ml/min, o terapia de reemplazo renal]</t>
  </si>
  <si>
    <r>
      <rPr>
        <b/>
        <sz val="11"/>
        <color rgb="FF993300"/>
        <rFont val="Calibri"/>
        <family val="2"/>
        <scheme val="minor"/>
      </rPr>
      <t>Tabla 2.1 :</t>
    </r>
    <r>
      <rPr>
        <b/>
        <sz val="11"/>
        <rFont val="Calibri"/>
        <family val="2"/>
        <scheme val="minor"/>
      </rPr>
      <t xml:space="preserve"> Cálculo del "Tiempo medio de Supervivencia Libre de Evento"(tSLEv) por las áreas bajo las curvas</t>
    </r>
  </si>
  <si>
    <r>
      <rPr>
        <b/>
        <sz val="11"/>
        <color rgb="FF993300"/>
        <rFont val="Calibri"/>
        <family val="2"/>
        <scheme val="minor"/>
      </rPr>
      <t>Tabla 2.2 :</t>
    </r>
    <r>
      <rPr>
        <b/>
        <sz val="11"/>
        <rFont val="Calibri"/>
        <family val="2"/>
        <scheme val="minor"/>
      </rPr>
      <t xml:space="preserve"> Cálculo del "Tiempo de Supervivencia Libre de Evento"(tSLEv) por las áreas bajo las curvas</t>
    </r>
  </si>
  <si>
    <r>
      <rPr>
        <b/>
        <sz val="11"/>
        <color rgb="FF993300"/>
        <rFont val="Calibri"/>
        <family val="2"/>
        <scheme val="minor"/>
      </rPr>
      <t>Tabla 2.3:</t>
    </r>
    <r>
      <rPr>
        <b/>
        <sz val="11"/>
        <rFont val="Calibri"/>
        <family val="2"/>
        <scheme val="minor"/>
      </rPr>
      <t xml:space="preserve"> Cálculo del "Tiempo de Supervivencia Libre de Evento"(tSLEv) por las áreas bajo las curvas</t>
    </r>
  </si>
  <si>
    <t>Los 3 destinos del NNT</t>
  </si>
  <si>
    <t>Los 3 tiempos biográficos</t>
  </si>
  <si>
    <r>
      <rPr>
        <b/>
        <sz val="10"/>
        <rFont val="Calibri"/>
        <family val="2"/>
        <scheme val="minor"/>
      </rPr>
      <t>VARIABLE RENAL:</t>
    </r>
    <r>
      <rPr>
        <sz val="10"/>
        <rFont val="Calibri"/>
        <family val="2"/>
        <scheme val="minor"/>
      </rPr>
      <t xml:space="preserve"> [macroalbuminuria persistente, duplicación persistente de creatinina, FGe &lt; 45 ml/min, o terapia de reemplazo renal]</t>
    </r>
  </si>
  <si>
    <r>
      <rPr>
        <b/>
        <sz val="14"/>
        <color rgb="FF993300"/>
        <rFont val="Calibri"/>
        <family val="2"/>
        <scheme val="minor"/>
      </rPr>
      <t>Gráfico g-2.1:</t>
    </r>
    <r>
      <rPr>
        <b/>
        <sz val="14"/>
        <color theme="1"/>
        <rFont val="Calibri"/>
        <family val="2"/>
        <scheme val="minor"/>
      </rPr>
      <t xml:space="preserve"> PtSLEv x Rg 1 en ACV no fatal</t>
    </r>
  </si>
  <si>
    <r>
      <rPr>
        <b/>
        <sz val="10"/>
        <color rgb="FF993300"/>
        <rFont val="Calibri"/>
        <family val="2"/>
        <scheme val="minor"/>
      </rPr>
      <t>Gráfico g-2.3:</t>
    </r>
    <r>
      <rPr>
        <b/>
        <sz val="10"/>
        <color theme="1"/>
        <rFont val="Calibri"/>
        <family val="2"/>
        <scheme val="minor"/>
      </rPr>
      <t xml:space="preserve"> PtSLEv x Rg 1 en Viable renal combinada</t>
    </r>
  </si>
  <si>
    <r>
      <rPr>
        <b/>
        <sz val="10"/>
        <color rgb="FF993300"/>
        <rFont val="Calibri"/>
        <family val="2"/>
        <scheme val="minor"/>
      </rPr>
      <t>Gráfico g-2.2:</t>
    </r>
    <r>
      <rPr>
        <b/>
        <sz val="10"/>
        <color theme="1"/>
        <rFont val="Calibri"/>
        <family val="2"/>
        <scheme val="minor"/>
      </rPr>
      <t xml:space="preserve"> PtSLEv x Rg 1 en [MortCV, IAM o ACV]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</si>
</sst>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0.0%"/>
    <numFmt numFmtId="167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933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80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rgb="FF0099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6699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993300"/>
      <name val="Calibri"/>
      <family val="2"/>
      <scheme val="minor"/>
    </font>
    <font>
      <b/>
      <sz val="10"/>
      <color rgb="FF9933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99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2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11" xfId="0" applyFont="1" applyBorder="1"/>
    <xf numFmtId="0" fontId="3" fillId="0" borderId="12" xfId="0" applyFont="1" applyBorder="1" applyAlignment="1">
      <alignment horizontal="right"/>
    </xf>
    <xf numFmtId="0" fontId="3" fillId="0" borderId="9" xfId="0" applyFont="1" applyBorder="1"/>
    <xf numFmtId="0" fontId="3" fillId="2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0" borderId="0" xfId="0" applyFont="1" applyBorder="1"/>
    <xf numFmtId="2" fontId="3" fillId="0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2" fontId="3" fillId="0" borderId="7" xfId="0" applyNumberFormat="1" applyFont="1" applyFill="1" applyBorder="1" applyAlignment="1">
      <alignment horizontal="center" wrapText="1"/>
    </xf>
    <xf numFmtId="2" fontId="3" fillId="3" borderId="0" xfId="1" applyNumberFormat="1" applyFont="1" applyFill="1" applyBorder="1" applyAlignment="1">
      <alignment horizontal="center"/>
    </xf>
    <xf numFmtId="2" fontId="3" fillId="3" borderId="12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4" fontId="3" fillId="3" borderId="2" xfId="0" applyNumberFormat="1" applyFont="1" applyFill="1" applyBorder="1"/>
    <xf numFmtId="165" fontId="3" fillId="0" borderId="2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166" fontId="3" fillId="2" borderId="10" xfId="2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7" fontId="3" fillId="3" borderId="5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" fontId="15" fillId="0" borderId="0" xfId="0" applyNumberFormat="1" applyFont="1"/>
    <xf numFmtId="0" fontId="3" fillId="2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/>
    <xf numFmtId="166" fontId="19" fillId="0" borderId="0" xfId="2" applyNumberFormat="1" applyFont="1" applyAlignment="1">
      <alignment horizontal="left" vertical="center"/>
    </xf>
    <xf numFmtId="0" fontId="19" fillId="0" borderId="0" xfId="0" applyFont="1"/>
    <xf numFmtId="49" fontId="19" fillId="0" borderId="0" xfId="0" applyNumberFormat="1" applyFont="1"/>
    <xf numFmtId="1" fontId="19" fillId="3" borderId="0" xfId="0" applyNumberFormat="1" applyFont="1" applyFill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1" fontId="15" fillId="2" borderId="7" xfId="0" applyNumberFormat="1" applyFont="1" applyFill="1" applyBorder="1" applyAlignment="1">
      <alignment horizontal="center" vertical="center"/>
    </xf>
    <xf numFmtId="9" fontId="16" fillId="0" borderId="0" xfId="2" applyFont="1" applyFill="1" applyBorder="1" applyAlignment="1">
      <alignment horizontal="center" vertical="center"/>
    </xf>
    <xf numFmtId="9" fontId="21" fillId="0" borderId="0" xfId="2" applyFont="1" applyFill="1" applyBorder="1" applyAlignment="1">
      <alignment horizontal="center" vertical="center"/>
    </xf>
    <xf numFmtId="9" fontId="12" fillId="0" borderId="0" xfId="2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top" wrapText="1"/>
    </xf>
    <xf numFmtId="0" fontId="19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right" wrapText="1"/>
    </xf>
    <xf numFmtId="2" fontId="11" fillId="2" borderId="7" xfId="0" applyNumberFormat="1" applyFont="1" applyFill="1" applyBorder="1" applyAlignment="1">
      <alignment vertical="center"/>
    </xf>
    <xf numFmtId="1" fontId="11" fillId="0" borderId="7" xfId="0" applyNumberFormat="1" applyFont="1" applyBorder="1" applyAlignment="1">
      <alignment vertical="center"/>
    </xf>
    <xf numFmtId="166" fontId="12" fillId="0" borderId="0" xfId="2" applyNumberFormat="1" applyFont="1" applyAlignment="1">
      <alignment horizontal="center" vertical="center"/>
    </xf>
    <xf numFmtId="166" fontId="12" fillId="0" borderId="0" xfId="0" applyNumberFormat="1" applyFont="1" applyAlignment="1">
      <alignment vertical="center" wrapText="1"/>
    </xf>
    <xf numFmtId="0" fontId="20" fillId="0" borderId="7" xfId="0" applyFont="1" applyBorder="1" applyAlignment="1">
      <alignment horizontal="right" wrapText="1"/>
    </xf>
    <xf numFmtId="2" fontId="20" fillId="2" borderId="7" xfId="0" applyNumberFormat="1" applyFont="1" applyFill="1" applyBorder="1" applyAlignment="1">
      <alignment vertical="center"/>
    </xf>
    <xf numFmtId="166" fontId="16" fillId="0" borderId="0" xfId="2" applyNumberFormat="1" applyFont="1" applyFill="1" applyBorder="1" applyAlignment="1">
      <alignment vertical="center"/>
    </xf>
    <xf numFmtId="0" fontId="15" fillId="0" borderId="7" xfId="0" applyFont="1" applyBorder="1" applyAlignment="1">
      <alignment horizontal="right" wrapText="1"/>
    </xf>
    <xf numFmtId="2" fontId="15" fillId="2" borderId="7" xfId="0" applyNumberFormat="1" applyFont="1" applyFill="1" applyBorder="1" applyAlignment="1">
      <alignment vertical="center"/>
    </xf>
    <xf numFmtId="1" fontId="15" fillId="0" borderId="7" xfId="0" applyNumberFormat="1" applyFont="1" applyBorder="1" applyAlignment="1">
      <alignment vertical="center"/>
    </xf>
    <xf numFmtId="166" fontId="16" fillId="0" borderId="0" xfId="2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vertical="center"/>
    </xf>
    <xf numFmtId="1" fontId="22" fillId="0" borderId="7" xfId="0" applyNumberFormat="1" applyFont="1" applyBorder="1" applyAlignment="1">
      <alignment horizontal="right" vertical="center"/>
    </xf>
    <xf numFmtId="9" fontId="19" fillId="0" borderId="0" xfId="0" applyNumberFormat="1" applyFont="1"/>
    <xf numFmtId="0" fontId="19" fillId="0" borderId="0" xfId="0" applyFont="1" applyAlignment="1">
      <alignment horizontal="left" vertical="top"/>
    </xf>
    <xf numFmtId="164" fontId="15" fillId="3" borderId="7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/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Fill="1" applyBorder="1"/>
    <xf numFmtId="0" fontId="0" fillId="5" borderId="7" xfId="0" applyFill="1" applyBorder="1"/>
    <xf numFmtId="0" fontId="0" fillId="6" borderId="7" xfId="0" applyFill="1" applyBorder="1"/>
    <xf numFmtId="0" fontId="25" fillId="0" borderId="0" xfId="0" applyFont="1" applyAlignment="1">
      <alignment horizontal="center" vertical="center"/>
    </xf>
    <xf numFmtId="0" fontId="0" fillId="5" borderId="10" xfId="0" applyFill="1" applyBorder="1"/>
    <xf numFmtId="0" fontId="0" fillId="0" borderId="0" xfId="0" applyFill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3" fillId="0" borderId="0" xfId="0" applyNumberFormat="1" applyFont="1"/>
    <xf numFmtId="0" fontId="18" fillId="0" borderId="0" xfId="0" applyFont="1" applyAlignment="1">
      <alignment horizontal="center"/>
    </xf>
    <xf numFmtId="0" fontId="0" fillId="5" borderId="15" xfId="0" applyFill="1" applyBorder="1"/>
    <xf numFmtId="0" fontId="0" fillId="6" borderId="15" xfId="0" applyFill="1" applyBorder="1"/>
    <xf numFmtId="0" fontId="23" fillId="0" borderId="16" xfId="0" applyFont="1" applyBorder="1" applyAlignment="1">
      <alignment horizontal="center" vertical="center"/>
    </xf>
    <xf numFmtId="0" fontId="0" fillId="7" borderId="24" xfId="0" applyFill="1" applyBorder="1"/>
    <xf numFmtId="0" fontId="0" fillId="6" borderId="24" xfId="0" applyFill="1" applyBorder="1"/>
    <xf numFmtId="0" fontId="24" fillId="0" borderId="14" xfId="0" applyFont="1" applyBorder="1" applyAlignment="1">
      <alignment horizontal="center" vertical="center"/>
    </xf>
    <xf numFmtId="0" fontId="19" fillId="0" borderId="17" xfId="0" applyFont="1" applyBorder="1"/>
    <xf numFmtId="0" fontId="19" fillId="0" borderId="18" xfId="0" applyFont="1" applyBorder="1"/>
    <xf numFmtId="0" fontId="19" fillId="0" borderId="19" xfId="0" applyFont="1" applyBorder="1"/>
    <xf numFmtId="0" fontId="19" fillId="0" borderId="2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9" fontId="19" fillId="0" borderId="20" xfId="0" applyNumberFormat="1" applyFont="1" applyBorder="1" applyAlignment="1">
      <alignment horizontal="center"/>
    </xf>
    <xf numFmtId="9" fontId="19" fillId="0" borderId="0" xfId="0" applyNumberFormat="1" applyFont="1" applyBorder="1" applyAlignment="1">
      <alignment horizontal="center"/>
    </xf>
    <xf numFmtId="164" fontId="19" fillId="2" borderId="21" xfId="0" applyNumberFormat="1" applyFont="1" applyFill="1" applyBorder="1" applyAlignment="1">
      <alignment horizontal="center"/>
    </xf>
    <xf numFmtId="0" fontId="19" fillId="0" borderId="22" xfId="0" applyFont="1" applyBorder="1" applyAlignment="1">
      <alignment horizontal="center"/>
    </xf>
    <xf numFmtId="164" fontId="11" fillId="2" borderId="23" xfId="0" applyNumberFormat="1" applyFont="1" applyFill="1" applyBorder="1" applyAlignment="1">
      <alignment horizontal="center" vertical="center"/>
    </xf>
    <xf numFmtId="164" fontId="20" fillId="2" borderId="23" xfId="0" applyNumberFormat="1" applyFont="1" applyFill="1" applyBorder="1" applyAlignment="1">
      <alignment horizontal="center" vertical="center"/>
    </xf>
    <xf numFmtId="164" fontId="15" fillId="2" borderId="25" xfId="0" applyNumberFormat="1" applyFont="1" applyFill="1" applyBorder="1" applyAlignment="1">
      <alignment horizontal="center" vertical="center"/>
    </xf>
    <xf numFmtId="1" fontId="15" fillId="2" borderId="25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64" fontId="11" fillId="0" borderId="7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5" fillId="0" borderId="7" xfId="0" applyFont="1" applyFill="1" applyBorder="1" applyAlignment="1">
      <alignment horizontal="center" vertical="center" wrapText="1"/>
    </xf>
    <xf numFmtId="0" fontId="3" fillId="4" borderId="0" xfId="0" applyFont="1" applyFill="1"/>
    <xf numFmtId="2" fontId="3" fillId="4" borderId="0" xfId="0" applyNumberFormat="1" applyFont="1" applyFill="1"/>
    <xf numFmtId="0" fontId="5" fillId="4" borderId="8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3" fillId="4" borderId="7" xfId="0" applyFont="1" applyFill="1" applyBorder="1" applyAlignment="1">
      <alignment vertical="center" wrapText="1"/>
    </xf>
    <xf numFmtId="2" fontId="3" fillId="4" borderId="7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2" fontId="3" fillId="4" borderId="0" xfId="0" applyNumberFormat="1" applyFont="1" applyFill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right"/>
    </xf>
    <xf numFmtId="0" fontId="11" fillId="4" borderId="0" xfId="0" applyFont="1" applyFill="1" applyAlignment="1">
      <alignment horizontal="right"/>
    </xf>
    <xf numFmtId="2" fontId="11" fillId="4" borderId="0" xfId="0" applyNumberFormat="1" applyFont="1" applyFill="1"/>
    <xf numFmtId="166" fontId="12" fillId="4" borderId="0" xfId="2" applyNumberFormat="1" applyFont="1" applyFill="1" applyAlignment="1">
      <alignment horizontal="center"/>
    </xf>
    <xf numFmtId="1" fontId="11" fillId="4" borderId="0" xfId="0" applyNumberFormat="1" applyFont="1" applyFill="1"/>
    <xf numFmtId="0" fontId="13" fillId="4" borderId="0" xfId="0" applyFont="1" applyFill="1" applyAlignment="1">
      <alignment horizontal="right"/>
    </xf>
    <xf numFmtId="2" fontId="13" fillId="4" borderId="0" xfId="0" applyNumberFormat="1" applyFont="1" applyFill="1"/>
    <xf numFmtId="166" fontId="14" fillId="4" borderId="0" xfId="2" applyNumberFormat="1" applyFont="1" applyFill="1" applyAlignment="1">
      <alignment horizontal="center"/>
    </xf>
    <xf numFmtId="1" fontId="13" fillId="4" borderId="0" xfId="0" applyNumberFormat="1" applyFont="1" applyFill="1"/>
    <xf numFmtId="0" fontId="15" fillId="4" borderId="0" xfId="0" applyFont="1" applyFill="1" applyAlignment="1">
      <alignment horizontal="right"/>
    </xf>
    <xf numFmtId="2" fontId="15" fillId="4" borderId="0" xfId="0" applyNumberFormat="1" applyFont="1" applyFill="1"/>
    <xf numFmtId="166" fontId="16" fillId="4" borderId="0" xfId="2" applyNumberFormat="1" applyFont="1" applyFill="1" applyAlignment="1">
      <alignment horizontal="center"/>
    </xf>
    <xf numFmtId="1" fontId="15" fillId="4" borderId="0" xfId="0" applyNumberFormat="1" applyFont="1" applyFill="1"/>
    <xf numFmtId="2" fontId="5" fillId="4" borderId="7" xfId="0" applyNumberFormat="1" applyFont="1" applyFill="1" applyBorder="1"/>
    <xf numFmtId="1" fontId="5" fillId="4" borderId="7" xfId="0" applyNumberFormat="1" applyFont="1" applyFill="1" applyBorder="1"/>
    <xf numFmtId="3" fontId="11" fillId="4" borderId="0" xfId="0" applyNumberFormat="1" applyFont="1" applyFill="1"/>
    <xf numFmtId="3" fontId="13" fillId="4" borderId="0" xfId="0" applyNumberFormat="1" applyFont="1" applyFill="1"/>
    <xf numFmtId="3" fontId="15" fillId="4" borderId="0" xfId="0" applyNumberFormat="1" applyFont="1" applyFill="1"/>
    <xf numFmtId="3" fontId="5" fillId="4" borderId="7" xfId="0" applyNumberFormat="1" applyFont="1" applyFill="1" applyBorder="1"/>
    <xf numFmtId="0" fontId="18" fillId="0" borderId="0" xfId="0" applyFont="1" applyAlignment="1">
      <alignment horizontal="center" vertical="center"/>
    </xf>
    <xf numFmtId="0" fontId="9" fillId="4" borderId="16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1" fontId="11" fillId="0" borderId="7" xfId="0" applyNumberFormat="1" applyFont="1" applyBorder="1" applyAlignment="1">
      <alignment horizontal="right" vertical="center"/>
    </xf>
    <xf numFmtId="1" fontId="15" fillId="0" borderId="7" xfId="0" applyNumberFormat="1" applyFont="1" applyBorder="1" applyAlignment="1">
      <alignment horizontal="right" vertical="center"/>
    </xf>
    <xf numFmtId="0" fontId="19" fillId="0" borderId="7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164" fontId="11" fillId="0" borderId="7" xfId="0" applyNumberFormat="1" applyFont="1" applyBorder="1" applyAlignment="1">
      <alignment horizontal="right" vertical="center"/>
    </xf>
    <xf numFmtId="0" fontId="7" fillId="0" borderId="0" xfId="0" applyFont="1" applyAlignment="1"/>
    <xf numFmtId="0" fontId="8" fillId="0" borderId="0" xfId="0" applyFont="1" applyAlignment="1"/>
    <xf numFmtId="0" fontId="26" fillId="0" borderId="0" xfId="0" applyFont="1" applyAlignment="1">
      <alignment vertical="center"/>
    </xf>
    <xf numFmtId="0" fontId="22" fillId="0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top" wrapText="1"/>
    </xf>
    <xf numFmtId="0" fontId="5" fillId="2" borderId="11" xfId="0" applyFont="1" applyFill="1" applyBorder="1" applyAlignment="1">
      <alignment vertical="center"/>
    </xf>
    <xf numFmtId="0" fontId="18" fillId="2" borderId="9" xfId="0" applyFont="1" applyFill="1" applyBorder="1"/>
    <xf numFmtId="0" fontId="3" fillId="2" borderId="16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6" fillId="4" borderId="16" xfId="0" applyFont="1" applyFill="1" applyBorder="1" applyAlignment="1">
      <alignment vertical="center"/>
    </xf>
    <xf numFmtId="0" fontId="3" fillId="4" borderId="13" xfId="0" applyFont="1" applyFill="1" applyBorder="1"/>
    <xf numFmtId="0" fontId="3" fillId="4" borderId="14" xfId="0" applyFont="1" applyFill="1" applyBorder="1"/>
    <xf numFmtId="0" fontId="22" fillId="0" borderId="0" xfId="0" applyFont="1" applyAlignment="1">
      <alignment vertical="center"/>
    </xf>
    <xf numFmtId="0" fontId="18" fillId="0" borderId="0" xfId="0" applyFont="1" applyBorder="1"/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7" borderId="26" xfId="0" applyFill="1" applyBorder="1"/>
    <xf numFmtId="0" fontId="0" fillId="7" borderId="27" xfId="0" applyFill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669900"/>
      <color rgb="FF993300"/>
      <color rgb="FFFFFFCC"/>
      <color rgb="FFFFFF99"/>
      <color rgb="FF008000"/>
      <color rgb="FF92D050"/>
      <color rgb="FF009900"/>
      <color rgb="FFCCFF33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rgbClr val="993300"/>
                </a:solidFill>
              </a:rPr>
              <a:t>Gráfico</a:t>
            </a:r>
            <a:r>
              <a:rPr lang="es-ES" sz="1100" b="1" baseline="0">
                <a:solidFill>
                  <a:srgbClr val="993300"/>
                </a:solidFill>
              </a:rPr>
              <a:t> "Los 3 tiempos biográficos":</a:t>
            </a:r>
            <a:r>
              <a:rPr lang="es-ES" sz="1100" b="1" baseline="0">
                <a:solidFill>
                  <a:sysClr val="windowText" lastClr="000000"/>
                </a:solidFill>
              </a:rPr>
              <a:t> </a:t>
            </a:r>
            <a:r>
              <a:rPr lang="es-ES" sz="1100" b="1">
                <a:solidFill>
                  <a:sysClr val="windowText" lastClr="000000"/>
                </a:solidFill>
              </a:rPr>
              <a:t>Prolongación</a:t>
            </a:r>
            <a:r>
              <a:rPr lang="es-ES" sz="1100" b="1" baseline="0">
                <a:solidFill>
                  <a:sysClr val="windowText" lastClr="000000"/>
                </a:solidFill>
              </a:rPr>
              <a:t> del tiempo medio de Supervivencia Libre de Evento (PtSLEv)</a:t>
            </a:r>
            <a:endParaRPr lang="es-ES" sz="11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384492563429572"/>
          <c:y val="0.25138888888888888"/>
          <c:w val="0.79115507436570431"/>
          <c:h val="0.558456547098279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'PtSLEv ACVnoF'!$F$27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66666666666667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ACVnoF'!$G$26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 ACVnoF'!$G$27</c:f>
              <c:numCache>
                <c:formatCode>0.00</c:formatCode>
                <c:ptCount val="1"/>
                <c:pt idx="0">
                  <c:v>1.8745271122320304E-2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5-43F3-99BC-4F113AE60179}"/>
            </c:ext>
          </c:extLst>
        </c:ser>
        <c:ser>
          <c:idx val="1"/>
          <c:order val="1"/>
          <c:tx>
            <c:strRef>
              <c:f>'PtSLEv ACVnoF'!$F$28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666666666666673"/>
                  <c:y val="-5.7961867741319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ACVnoF'!$G$26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 ACVnoF'!$G$28</c:f>
              <c:numCache>
                <c:formatCode>0.00</c:formatCode>
                <c:ptCount val="1"/>
                <c:pt idx="0">
                  <c:v>1.2496847414880202E-2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25-43F3-99BC-4F113AE60179}"/>
            </c:ext>
          </c:extLst>
        </c:ser>
        <c:ser>
          <c:idx val="2"/>
          <c:order val="2"/>
          <c:tx>
            <c:strRef>
              <c:f>'PtSLEv ACVnoF'!$F$29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solidFill>
                <a:srgbClr val="66FF33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0.21111111111111117"/>
                  <c:y val="1.2420400230282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ACVnoF'!$G$26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 ACVnoF'!$G$29</c:f>
              <c:numCache>
                <c:formatCode>0.00</c:formatCode>
                <c:ptCount val="1"/>
                <c:pt idx="0">
                  <c:v>1.9687578814627995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25-43F3-99BC-4F113AE6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9433231"/>
        <c:axId val="1039425743"/>
      </c:barChart>
      <c:catAx>
        <c:axId val="1039433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9425743"/>
        <c:crosses val="autoZero"/>
        <c:auto val="1"/>
        <c:lblAlgn val="ctr"/>
        <c:lblOffset val="100"/>
        <c:noMultiLvlLbl val="0"/>
      </c:catAx>
      <c:valAx>
        <c:axId val="1039425743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tieimpo de seguimiento analizado</a:t>
                </a:r>
              </a:p>
            </c:rich>
          </c:tx>
          <c:layout>
            <c:manualLayout>
              <c:xMode val="edge"/>
              <c:yMode val="edge"/>
              <c:x val="3.1124890638670168E-2"/>
              <c:y val="0.123421987112292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9433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rgbClr val="993300"/>
                </a:solidFill>
              </a:rPr>
              <a:t>Gráfico "Los 3 tiempos</a:t>
            </a:r>
            <a:r>
              <a:rPr lang="es-ES" sz="1100" b="1" baseline="0">
                <a:solidFill>
                  <a:srgbClr val="993300"/>
                </a:solidFill>
              </a:rPr>
              <a:t> biográficos":</a:t>
            </a:r>
            <a:r>
              <a:rPr lang="es-ES" sz="1100" b="1" baseline="0">
                <a:solidFill>
                  <a:sysClr val="windowText" lastClr="000000"/>
                </a:solidFill>
              </a:rPr>
              <a:t> </a:t>
            </a:r>
            <a:r>
              <a:rPr lang="es-ES" sz="1100" b="1">
                <a:solidFill>
                  <a:sysClr val="windowText" lastClr="000000"/>
                </a:solidFill>
              </a:rPr>
              <a:t>Prolongación</a:t>
            </a:r>
            <a:r>
              <a:rPr lang="es-ES" sz="1100" b="1" baseline="0">
                <a:solidFill>
                  <a:sysClr val="windowText" lastClr="000000"/>
                </a:solidFill>
              </a:rPr>
              <a:t> del tiempo medio de Supervivencia al Evento (PtSLEv)</a:t>
            </a:r>
          </a:p>
        </c:rich>
      </c:tx>
      <c:layout>
        <c:manualLayout>
          <c:xMode val="edge"/>
          <c:yMode val="edge"/>
          <c:x val="0.15525150265307747"/>
          <c:y val="2.9052371360556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262270341207348"/>
          <c:y val="0.18820079922442126"/>
          <c:w val="0.7784884076990376"/>
          <c:h val="0.6510491396908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'PtSLEv MortCV IM ACV'!$F$27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88888888888889"/>
                  <c:y val="8.0080080080080079E-3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MortCV IM ACV'!$G$26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 MortCV IM ACV'!$G$27</c:f>
              <c:numCache>
                <c:formatCode>0.00</c:formatCode>
                <c:ptCount val="1"/>
                <c:pt idx="0">
                  <c:v>6.2683544303797481E-2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2-49B3-B879-9D5743F89E0C}"/>
            </c:ext>
          </c:extLst>
        </c:ser>
        <c:ser>
          <c:idx val="1"/>
          <c:order val="1"/>
          <c:tx>
            <c:strRef>
              <c:f>'PtSLEv MortCV IM ACV'!$F$28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2500000000000007"/>
                  <c:y val="-1.2012012012012012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MortCV IM ACV'!$G$26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 MortCV IM ACV'!$G$28</c:f>
              <c:numCache>
                <c:formatCode>0.00</c:formatCode>
                <c:ptCount val="1"/>
                <c:pt idx="0">
                  <c:v>2.4683544303797461E-2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2-49B3-B879-9D5743F89E0C}"/>
            </c:ext>
          </c:extLst>
        </c:ser>
        <c:ser>
          <c:idx val="2"/>
          <c:order val="2"/>
          <c:tx>
            <c:strRef>
              <c:f>'PtSLEv MortCV IM ACV'!$F$29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722222222222226"/>
                  <c:y val="1.2012012012011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MortCV IM ACV'!$G$26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 MortCV IM ACV'!$G$29</c:f>
              <c:numCache>
                <c:formatCode>0.00</c:formatCode>
                <c:ptCount val="1"/>
                <c:pt idx="0">
                  <c:v>1.912632911392405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2-49B3-B879-9D5743F8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752031"/>
        <c:axId val="1044762847"/>
      </c:barChart>
      <c:catAx>
        <c:axId val="104475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62847"/>
        <c:crosses val="autoZero"/>
        <c:auto val="1"/>
        <c:lblAlgn val="ctr"/>
        <c:lblOffset val="100"/>
        <c:noMultiLvlLbl val="0"/>
      </c:catAx>
      <c:valAx>
        <c:axId val="1044762847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tiempo deseguimiento analizado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7534731581975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5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rgbClr val="993300"/>
                </a:solidFill>
              </a:rPr>
              <a:t>Gráfico "Los 3 tiempos biográficos":</a:t>
            </a:r>
            <a:r>
              <a:rPr lang="es-ES" sz="1100" b="1">
                <a:solidFill>
                  <a:sysClr val="windowText" lastClr="000000"/>
                </a:solidFill>
              </a:rPr>
              <a:t> Prolongación</a:t>
            </a:r>
            <a:r>
              <a:rPr lang="es-ES" sz="1100" b="1" baseline="0">
                <a:solidFill>
                  <a:sysClr val="windowText" lastClr="000000"/>
                </a:solidFill>
              </a:rPr>
              <a:t> del tiempo medio de Superivivencia al Evento (PtSLEv)</a:t>
            </a:r>
            <a:endParaRPr lang="es-ES" sz="11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'PtSEv VarRenal'!$F$27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8355486832669796"/>
                  <c:y val="-1.1782030578853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034-498F-837F-3776AE0D79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'PtSEv VarRenal'!$G$26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'PtSEv VarRenal'!$G$27</c:f>
              <c:numCache>
                <c:formatCode>0.00</c:formatCode>
                <c:ptCount val="1"/>
                <c:pt idx="0">
                  <c:v>4.1466309030317811E-2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4-498F-837F-3776AE0D799E}"/>
            </c:ext>
          </c:extLst>
        </c:ser>
        <c:ser>
          <c:idx val="1"/>
          <c:order val="1"/>
          <c:tx>
            <c:strRef>
              <c:f>'PtSEv VarRenal'!$F$28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66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127617640028473"/>
                  <c:y val="-2.7491404683991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034-498F-837F-3776AE0D79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8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'PtSEv VarRenal'!$G$26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'PtSEv VarRenal'!$G$28</c:f>
              <c:numCache>
                <c:formatCode>0.00</c:formatCode>
                <c:ptCount val="1"/>
                <c:pt idx="0">
                  <c:v>3.6199300983499952E-2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34-498F-837F-3776AE0D799E}"/>
            </c:ext>
          </c:extLst>
        </c:ser>
        <c:ser>
          <c:idx val="2"/>
          <c:order val="2"/>
          <c:tx>
            <c:strRef>
              <c:f>'PtSEv VarRenal'!$F$29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2500000000000006"/>
                  <c:y val="-2.3391812865497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034-498F-837F-3776AE0D79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'PtSEv VarRenal'!$G$26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'PtSEv VarRenal'!$G$29</c:f>
              <c:numCache>
                <c:formatCode>0.00</c:formatCode>
                <c:ptCount val="1"/>
                <c:pt idx="0">
                  <c:v>1.9223343899861822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34-498F-837F-3776AE0D7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9682111"/>
        <c:axId val="799674207"/>
      </c:barChart>
      <c:catAx>
        <c:axId val="799682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9674207"/>
        <c:crosses val="autoZero"/>
        <c:auto val="1"/>
        <c:lblAlgn val="ctr"/>
        <c:lblOffset val="100"/>
        <c:noMultiLvlLbl val="0"/>
      </c:catAx>
      <c:valAx>
        <c:axId val="799674207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>
                    <a:solidFill>
                      <a:sysClr val="windowText" lastClr="000000"/>
                    </a:solidFill>
                  </a:rPr>
                  <a:t>Marco</a:t>
                </a:r>
                <a:r>
                  <a:rPr lang="es-ES" b="1" baseline="0">
                    <a:solidFill>
                      <a:sysClr val="windowText" lastClr="000000"/>
                    </a:solidFill>
                  </a:rPr>
                  <a:t> de tiempo se seguimiento analizado</a:t>
                </a:r>
                <a:endParaRPr lang="es-ES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5.5555555555555558E-3"/>
              <c:y val="0.157115009746588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9682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rgbClr val="993300"/>
                </a:solidFill>
              </a:rPr>
              <a:t>Gráfico</a:t>
            </a:r>
            <a:r>
              <a:rPr lang="es-ES" sz="1100" b="1" baseline="0">
                <a:solidFill>
                  <a:srgbClr val="993300"/>
                </a:solidFill>
              </a:rPr>
              <a:t> "Los 3 tiempos biográficos":</a:t>
            </a:r>
            <a:r>
              <a:rPr lang="es-ES" sz="1100" b="1" baseline="0">
                <a:solidFill>
                  <a:sysClr val="windowText" lastClr="000000"/>
                </a:solidFill>
              </a:rPr>
              <a:t> </a:t>
            </a:r>
            <a:r>
              <a:rPr lang="es-ES" sz="1100" b="1">
                <a:solidFill>
                  <a:sysClr val="windowText" lastClr="000000"/>
                </a:solidFill>
              </a:rPr>
              <a:t>Prolongación</a:t>
            </a:r>
            <a:r>
              <a:rPr lang="es-ES" sz="1100" b="1" baseline="0">
                <a:solidFill>
                  <a:sysClr val="windowText" lastClr="000000"/>
                </a:solidFill>
              </a:rPr>
              <a:t> del tiempo medio de Supervivencia Libre de Evento (PtSLEv)</a:t>
            </a:r>
            <a:endParaRPr lang="es-ES" sz="11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384492563429572"/>
          <c:y val="0.25138888888888888"/>
          <c:w val="0.79115507436570431"/>
          <c:h val="0.558456547098279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'PtSLEv ACVnoF'!$F$27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66666666666667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5DC-4AB6-B96D-5F7006AA7856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ACVnoF'!$G$26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 ACVnoF'!$G$27</c:f>
              <c:numCache>
                <c:formatCode>0.00</c:formatCode>
                <c:ptCount val="1"/>
                <c:pt idx="0">
                  <c:v>1.8745271122320304E-2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DC-4AB6-B96D-5F7006AA7856}"/>
            </c:ext>
          </c:extLst>
        </c:ser>
        <c:ser>
          <c:idx val="1"/>
          <c:order val="1"/>
          <c:tx>
            <c:strRef>
              <c:f>'PtSLEv ACVnoF'!$F$28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666666666666673"/>
                  <c:y val="-5.7961867741319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5DC-4AB6-B96D-5F7006AA7856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ACVnoF'!$G$26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 ACVnoF'!$G$28</c:f>
              <c:numCache>
                <c:formatCode>0.00</c:formatCode>
                <c:ptCount val="1"/>
                <c:pt idx="0">
                  <c:v>1.2496847414880202E-2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DC-4AB6-B96D-5F7006AA7856}"/>
            </c:ext>
          </c:extLst>
        </c:ser>
        <c:ser>
          <c:idx val="2"/>
          <c:order val="2"/>
          <c:tx>
            <c:strRef>
              <c:f>'PtSLEv ACVnoF'!$F$29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solidFill>
                <a:srgbClr val="66FF33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0.21111111111111117"/>
                  <c:y val="1.2420400230282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5DC-4AB6-B96D-5F7006AA7856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ACVnoF'!$G$26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 ACVnoF'!$G$29</c:f>
              <c:numCache>
                <c:formatCode>0.00</c:formatCode>
                <c:ptCount val="1"/>
                <c:pt idx="0">
                  <c:v>1.9687578814627995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DC-4AB6-B96D-5F7006AA7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9433231"/>
        <c:axId val="1039425743"/>
      </c:barChart>
      <c:catAx>
        <c:axId val="1039433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9425743"/>
        <c:crosses val="autoZero"/>
        <c:auto val="1"/>
        <c:lblAlgn val="ctr"/>
        <c:lblOffset val="100"/>
        <c:noMultiLvlLbl val="0"/>
      </c:catAx>
      <c:valAx>
        <c:axId val="1039425743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tieimpo de seguimiento analizado</a:t>
                </a:r>
              </a:p>
            </c:rich>
          </c:tx>
          <c:layout>
            <c:manualLayout>
              <c:xMode val="edge"/>
              <c:yMode val="edge"/>
              <c:x val="3.1124890638670168E-2"/>
              <c:y val="0.123421987112292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9433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1">
                <a:solidFill>
                  <a:srgbClr val="993300"/>
                </a:solidFill>
              </a:rPr>
              <a:t>Gráfico "Los 3 tiempos</a:t>
            </a:r>
            <a:r>
              <a:rPr lang="es-ES" sz="1100" b="1" baseline="0">
                <a:solidFill>
                  <a:srgbClr val="993300"/>
                </a:solidFill>
              </a:rPr>
              <a:t> biográficos":</a:t>
            </a:r>
            <a:r>
              <a:rPr lang="es-ES" sz="1100" b="1" baseline="0">
                <a:solidFill>
                  <a:sysClr val="windowText" lastClr="000000"/>
                </a:solidFill>
              </a:rPr>
              <a:t> </a:t>
            </a:r>
            <a:r>
              <a:rPr lang="es-ES" sz="1100" b="1">
                <a:solidFill>
                  <a:sysClr val="windowText" lastClr="000000"/>
                </a:solidFill>
              </a:rPr>
              <a:t>Prolongación</a:t>
            </a:r>
            <a:r>
              <a:rPr lang="es-ES" sz="1100" b="1" baseline="0">
                <a:solidFill>
                  <a:sysClr val="windowText" lastClr="000000"/>
                </a:solidFill>
              </a:rPr>
              <a:t> del tiempo medio de Supervivencia al Evento (PtSLEv)</a:t>
            </a:r>
          </a:p>
        </c:rich>
      </c:tx>
      <c:layout>
        <c:manualLayout>
          <c:xMode val="edge"/>
          <c:yMode val="edge"/>
          <c:x val="0.15525150265307747"/>
          <c:y val="2.9052371360556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262270341207348"/>
          <c:y val="0.18820079922442126"/>
          <c:w val="0.7784884076990376"/>
          <c:h val="0.6510491396908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'PtSLEv MortCV IM ACV'!$F$27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88888888888889"/>
                  <c:y val="8.0080080080080079E-3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C3D-498F-9570-C9BB547CC9E4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MortCV IM ACV'!$G$26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 MortCV IM ACV'!$G$27</c:f>
              <c:numCache>
                <c:formatCode>0.00</c:formatCode>
                <c:ptCount val="1"/>
                <c:pt idx="0">
                  <c:v>6.2683544303797481E-2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D-498F-9570-C9BB547CC9E4}"/>
            </c:ext>
          </c:extLst>
        </c:ser>
        <c:ser>
          <c:idx val="1"/>
          <c:order val="1"/>
          <c:tx>
            <c:strRef>
              <c:f>'PtSLEv MortCV IM ACV'!$F$28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2500000000000007"/>
                  <c:y val="-1.2012012012012012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C3D-498F-9570-C9BB547CC9E4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MortCV IM ACV'!$G$26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 MortCV IM ACV'!$G$28</c:f>
              <c:numCache>
                <c:formatCode>0.00</c:formatCode>
                <c:ptCount val="1"/>
                <c:pt idx="0">
                  <c:v>2.4683544303797461E-2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3D-498F-9570-C9BB547CC9E4}"/>
            </c:ext>
          </c:extLst>
        </c:ser>
        <c:ser>
          <c:idx val="2"/>
          <c:order val="2"/>
          <c:tx>
            <c:strRef>
              <c:f>'PtSLEv MortCV IM ACV'!$F$29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722222222222226"/>
                  <c:y val="1.2012012012011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C3D-498F-9570-C9BB547CC9E4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 MortCV IM ACV'!$G$26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 MortCV IM ACV'!$G$29</c:f>
              <c:numCache>
                <c:formatCode>0.00</c:formatCode>
                <c:ptCount val="1"/>
                <c:pt idx="0">
                  <c:v>1.912632911392405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3D-498F-9570-C9BB547CC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752031"/>
        <c:axId val="1044762847"/>
      </c:barChart>
      <c:catAx>
        <c:axId val="104475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62847"/>
        <c:crosses val="autoZero"/>
        <c:auto val="1"/>
        <c:lblAlgn val="ctr"/>
        <c:lblOffset val="100"/>
        <c:noMultiLvlLbl val="0"/>
      </c:catAx>
      <c:valAx>
        <c:axId val="1044762847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tiempo deseguimiento analizado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7534731581975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5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4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96686"/>
          <a:ext cx="2407226" cy="910937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1047750</xdr:colOff>
      <xdr:row>30</xdr:row>
      <xdr:rowOff>153046</xdr:rowOff>
    </xdr:from>
    <xdr:to>
      <xdr:col>9</xdr:col>
      <xdr:colOff>676275</xdr:colOff>
      <xdr:row>49</xdr:row>
      <xdr:rowOff>95250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257175</xdr:colOff>
      <xdr:row>27</xdr:row>
      <xdr:rowOff>52388</xdr:rowOff>
    </xdr:from>
    <xdr:to>
      <xdr:col>4</xdr:col>
      <xdr:colOff>233363</xdr:colOff>
      <xdr:row>50</xdr:row>
      <xdr:rowOff>14288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73906" y="4679157"/>
          <a:ext cx="3686175" cy="4719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4906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1238250</xdr:colOff>
      <xdr:row>30</xdr:row>
      <xdr:rowOff>104775</xdr:rowOff>
    </xdr:from>
    <xdr:to>
      <xdr:col>9</xdr:col>
      <xdr:colOff>619125</xdr:colOff>
      <xdr:row>50</xdr:row>
      <xdr:rowOff>142875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123824</xdr:colOff>
      <xdr:row>29</xdr:row>
      <xdr:rowOff>123826</xdr:rowOff>
    </xdr:from>
    <xdr:to>
      <xdr:col>4</xdr:col>
      <xdr:colOff>552449</xdr:colOff>
      <xdr:row>50</xdr:row>
      <xdr:rowOff>3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042986" y="4662489"/>
          <a:ext cx="3276602" cy="511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358611"/>
          <a:ext cx="250247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122168</xdr:colOff>
      <xdr:row>30</xdr:row>
      <xdr:rowOff>115957</xdr:rowOff>
    </xdr:from>
    <xdr:to>
      <xdr:col>9</xdr:col>
      <xdr:colOff>646043</xdr:colOff>
      <xdr:row>49</xdr:row>
      <xdr:rowOff>57979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66260</xdr:colOff>
      <xdr:row>30</xdr:row>
      <xdr:rowOff>134014</xdr:rowOff>
    </xdr:from>
    <xdr:to>
      <xdr:col>4</xdr:col>
      <xdr:colOff>1222656</xdr:colOff>
      <xdr:row>49</xdr:row>
      <xdr:rowOff>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60" y="5807601"/>
          <a:ext cx="5844353" cy="3013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1362</xdr:colOff>
      <xdr:row>21</xdr:row>
      <xdr:rowOff>97974</xdr:rowOff>
    </xdr:from>
    <xdr:to>
      <xdr:col>8</xdr:col>
      <xdr:colOff>19050</xdr:colOff>
      <xdr:row>21</xdr:row>
      <xdr:rowOff>104775</xdr:rowOff>
    </xdr:to>
    <xdr:cxnSp macro="">
      <xdr:nvCxnSpPr>
        <xdr:cNvPr id="20" name="Conector recto de flecha 19"/>
        <xdr:cNvCxnSpPr/>
      </xdr:nvCxnSpPr>
      <xdr:spPr>
        <a:xfrm>
          <a:off x="3592287" y="4860474"/>
          <a:ext cx="512988" cy="6801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9</xdr:col>
      <xdr:colOff>9525</xdr:colOff>
      <xdr:row>21</xdr:row>
      <xdr:rowOff>106138</xdr:rowOff>
    </xdr:from>
    <xdr:to>
      <xdr:col>11</xdr:col>
      <xdr:colOff>9525</xdr:colOff>
      <xdr:row>21</xdr:row>
      <xdr:rowOff>111587</xdr:rowOff>
    </xdr:to>
    <xdr:cxnSp macro="">
      <xdr:nvCxnSpPr>
        <xdr:cNvPr id="39" name="Conector recto de flecha 38"/>
        <xdr:cNvCxnSpPr/>
      </xdr:nvCxnSpPr>
      <xdr:spPr>
        <a:xfrm flipV="1">
          <a:off x="4343400" y="4868638"/>
          <a:ext cx="542925" cy="5449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9</xdr:col>
      <xdr:colOff>28575</xdr:colOff>
      <xdr:row>20</xdr:row>
      <xdr:rowOff>100698</xdr:rowOff>
    </xdr:from>
    <xdr:to>
      <xdr:col>10</xdr:col>
      <xdr:colOff>0</xdr:colOff>
      <xdr:row>20</xdr:row>
      <xdr:rowOff>104775</xdr:rowOff>
    </xdr:to>
    <xdr:cxnSp macro="">
      <xdr:nvCxnSpPr>
        <xdr:cNvPr id="46" name="Conector recto de flecha 45"/>
        <xdr:cNvCxnSpPr/>
      </xdr:nvCxnSpPr>
      <xdr:spPr>
        <a:xfrm>
          <a:off x="4362450" y="4653648"/>
          <a:ext cx="219075" cy="4077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0</xdr:colOff>
      <xdr:row>20</xdr:row>
      <xdr:rowOff>85721</xdr:rowOff>
    </xdr:from>
    <xdr:to>
      <xdr:col>8</xdr:col>
      <xdr:colOff>0</xdr:colOff>
      <xdr:row>20</xdr:row>
      <xdr:rowOff>91167</xdr:rowOff>
    </xdr:to>
    <xdr:cxnSp macro="">
      <xdr:nvCxnSpPr>
        <xdr:cNvPr id="48" name="Conector recto de flecha 47"/>
        <xdr:cNvCxnSpPr/>
      </xdr:nvCxnSpPr>
      <xdr:spPr>
        <a:xfrm flipV="1">
          <a:off x="3590925" y="4391021"/>
          <a:ext cx="495300" cy="5446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 editAs="oneCell">
    <xdr:from>
      <xdr:col>13</xdr:col>
      <xdr:colOff>228600</xdr:colOff>
      <xdr:row>7</xdr:row>
      <xdr:rowOff>180974</xdr:rowOff>
    </xdr:from>
    <xdr:to>
      <xdr:col>23</xdr:col>
      <xdr:colOff>652369</xdr:colOff>
      <xdr:row>18</xdr:row>
      <xdr:rowOff>109358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0700" y="1543049"/>
          <a:ext cx="4443319" cy="2719209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18</xdr:row>
      <xdr:rowOff>114300</xdr:rowOff>
    </xdr:from>
    <xdr:to>
      <xdr:col>10</xdr:col>
      <xdr:colOff>8283</xdr:colOff>
      <xdr:row>18</xdr:row>
      <xdr:rowOff>115478</xdr:rowOff>
    </xdr:to>
    <xdr:cxnSp macro="">
      <xdr:nvCxnSpPr>
        <xdr:cNvPr id="9" name="Conector recto de flecha 8"/>
        <xdr:cNvCxnSpPr/>
      </xdr:nvCxnSpPr>
      <xdr:spPr>
        <a:xfrm>
          <a:off x="4333875" y="4019550"/>
          <a:ext cx="255933" cy="1178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14</xdr:col>
      <xdr:colOff>0</xdr:colOff>
      <xdr:row>20</xdr:row>
      <xdr:rowOff>0</xdr:rowOff>
    </xdr:from>
    <xdr:to>
      <xdr:col>24</xdr:col>
      <xdr:colOff>38100</xdr:colOff>
      <xdr:row>35</xdr:row>
      <xdr:rowOff>132704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18</xdr:row>
      <xdr:rowOff>123825</xdr:rowOff>
    </xdr:from>
    <xdr:to>
      <xdr:col>7</xdr:col>
      <xdr:colOff>17808</xdr:colOff>
      <xdr:row>18</xdr:row>
      <xdr:rowOff>125003</xdr:rowOff>
    </xdr:to>
    <xdr:cxnSp macro="">
      <xdr:nvCxnSpPr>
        <xdr:cNvPr id="13" name="Conector recto de flecha 12"/>
        <xdr:cNvCxnSpPr/>
      </xdr:nvCxnSpPr>
      <xdr:spPr>
        <a:xfrm>
          <a:off x="3600450" y="4276725"/>
          <a:ext cx="255933" cy="1178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1362</xdr:colOff>
      <xdr:row>22</xdr:row>
      <xdr:rowOff>87086</xdr:rowOff>
    </xdr:from>
    <xdr:to>
      <xdr:col>8</xdr:col>
      <xdr:colOff>5443</xdr:colOff>
      <xdr:row>22</xdr:row>
      <xdr:rowOff>97973</xdr:rowOff>
    </xdr:to>
    <xdr:cxnSp macro="">
      <xdr:nvCxnSpPr>
        <xdr:cNvPr id="15" name="Conector recto de flecha 14"/>
        <xdr:cNvCxnSpPr/>
      </xdr:nvCxnSpPr>
      <xdr:spPr>
        <a:xfrm flipV="1">
          <a:off x="3344637" y="4582886"/>
          <a:ext cx="499381" cy="10887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9</xdr:col>
      <xdr:colOff>0</xdr:colOff>
      <xdr:row>22</xdr:row>
      <xdr:rowOff>87088</xdr:rowOff>
    </xdr:from>
    <xdr:to>
      <xdr:col>11</xdr:col>
      <xdr:colOff>0</xdr:colOff>
      <xdr:row>22</xdr:row>
      <xdr:rowOff>92537</xdr:rowOff>
    </xdr:to>
    <xdr:cxnSp macro="">
      <xdr:nvCxnSpPr>
        <xdr:cNvPr id="16" name="Conector recto de flecha 15"/>
        <xdr:cNvCxnSpPr/>
      </xdr:nvCxnSpPr>
      <xdr:spPr>
        <a:xfrm flipV="1">
          <a:off x="4086225" y="4582888"/>
          <a:ext cx="495300" cy="5449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0</xdr:colOff>
      <xdr:row>18</xdr:row>
      <xdr:rowOff>81648</xdr:rowOff>
    </xdr:from>
    <xdr:to>
      <xdr:col>7</xdr:col>
      <xdr:colOff>19050</xdr:colOff>
      <xdr:row>18</xdr:row>
      <xdr:rowOff>85725</xdr:rowOff>
    </xdr:to>
    <xdr:cxnSp macro="">
      <xdr:nvCxnSpPr>
        <xdr:cNvPr id="17" name="Conector recto de flecha 16"/>
        <xdr:cNvCxnSpPr/>
      </xdr:nvCxnSpPr>
      <xdr:spPr>
        <a:xfrm>
          <a:off x="3590925" y="4205973"/>
          <a:ext cx="266700" cy="4077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0</xdr:colOff>
      <xdr:row>21</xdr:row>
      <xdr:rowOff>76196</xdr:rowOff>
    </xdr:from>
    <xdr:to>
      <xdr:col>8</xdr:col>
      <xdr:colOff>0</xdr:colOff>
      <xdr:row>21</xdr:row>
      <xdr:rowOff>81642</xdr:rowOff>
    </xdr:to>
    <xdr:cxnSp macro="">
      <xdr:nvCxnSpPr>
        <xdr:cNvPr id="19" name="Conector recto de flecha 18"/>
        <xdr:cNvCxnSpPr/>
      </xdr:nvCxnSpPr>
      <xdr:spPr>
        <a:xfrm flipV="1">
          <a:off x="3343275" y="4362446"/>
          <a:ext cx="495300" cy="5446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 editAs="oneCell">
    <xdr:from>
      <xdr:col>13</xdr:col>
      <xdr:colOff>152400</xdr:colOff>
      <xdr:row>6</xdr:row>
      <xdr:rowOff>151274</xdr:rowOff>
    </xdr:from>
    <xdr:to>
      <xdr:col>27</xdr:col>
      <xdr:colOff>263608</xdr:colOff>
      <xdr:row>18</xdr:row>
      <xdr:rowOff>38495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6875" y="751349"/>
          <a:ext cx="5168983" cy="3182871"/>
        </a:xfrm>
        <a:prstGeom prst="rect">
          <a:avLst/>
        </a:prstGeom>
      </xdr:spPr>
    </xdr:pic>
    <xdr:clientData/>
  </xdr:twoCellAnchor>
  <xdr:twoCellAnchor>
    <xdr:from>
      <xdr:col>13</xdr:col>
      <xdr:colOff>142875</xdr:colOff>
      <xdr:row>19</xdr:row>
      <xdr:rowOff>28575</xdr:rowOff>
    </xdr:from>
    <xdr:to>
      <xdr:col>27</xdr:col>
      <xdr:colOff>114300</xdr:colOff>
      <xdr:row>37</xdr:row>
      <xdr:rowOff>47625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21</xdr:row>
      <xdr:rowOff>104775</xdr:rowOff>
    </xdr:from>
    <xdr:to>
      <xdr:col>10</xdr:col>
      <xdr:colOff>8283</xdr:colOff>
      <xdr:row>21</xdr:row>
      <xdr:rowOff>105953</xdr:rowOff>
    </xdr:to>
    <xdr:cxnSp macro="">
      <xdr:nvCxnSpPr>
        <xdr:cNvPr id="10" name="Conector recto de flecha 9"/>
        <xdr:cNvCxnSpPr/>
      </xdr:nvCxnSpPr>
      <xdr:spPr>
        <a:xfrm>
          <a:off x="4333875" y="4819650"/>
          <a:ext cx="255933" cy="1178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9</xdr:col>
      <xdr:colOff>0</xdr:colOff>
      <xdr:row>18</xdr:row>
      <xdr:rowOff>95250</xdr:rowOff>
    </xdr:from>
    <xdr:to>
      <xdr:col>10</xdr:col>
      <xdr:colOff>19050</xdr:colOff>
      <xdr:row>18</xdr:row>
      <xdr:rowOff>99327</xdr:rowOff>
    </xdr:to>
    <xdr:cxnSp macro="">
      <xdr:nvCxnSpPr>
        <xdr:cNvPr id="13" name="Conector recto de flecha 12"/>
        <xdr:cNvCxnSpPr/>
      </xdr:nvCxnSpPr>
      <xdr:spPr>
        <a:xfrm>
          <a:off x="4333875" y="4219575"/>
          <a:ext cx="266700" cy="4077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1362</xdr:colOff>
      <xdr:row>21</xdr:row>
      <xdr:rowOff>96611</xdr:rowOff>
    </xdr:from>
    <xdr:to>
      <xdr:col>8</xdr:col>
      <xdr:colOff>5443</xdr:colOff>
      <xdr:row>21</xdr:row>
      <xdr:rowOff>107498</xdr:rowOff>
    </xdr:to>
    <xdr:cxnSp macro="">
      <xdr:nvCxnSpPr>
        <xdr:cNvPr id="2" name="Conector recto de flecha 1"/>
        <xdr:cNvCxnSpPr/>
      </xdr:nvCxnSpPr>
      <xdr:spPr>
        <a:xfrm flipV="1">
          <a:off x="3592287" y="4897211"/>
          <a:ext cx="499381" cy="10887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9</xdr:col>
      <xdr:colOff>0</xdr:colOff>
      <xdr:row>21</xdr:row>
      <xdr:rowOff>87088</xdr:rowOff>
    </xdr:from>
    <xdr:to>
      <xdr:col>11</xdr:col>
      <xdr:colOff>0</xdr:colOff>
      <xdr:row>21</xdr:row>
      <xdr:rowOff>92537</xdr:rowOff>
    </xdr:to>
    <xdr:cxnSp macro="">
      <xdr:nvCxnSpPr>
        <xdr:cNvPr id="3" name="Conector recto de flecha 2"/>
        <xdr:cNvCxnSpPr/>
      </xdr:nvCxnSpPr>
      <xdr:spPr>
        <a:xfrm flipV="1">
          <a:off x="4333875" y="4887688"/>
          <a:ext cx="495300" cy="5449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9525</xdr:colOff>
      <xdr:row>18</xdr:row>
      <xdr:rowOff>103119</xdr:rowOff>
    </xdr:from>
    <xdr:to>
      <xdr:col>6</xdr:col>
      <xdr:colOff>240196</xdr:colOff>
      <xdr:row>18</xdr:row>
      <xdr:rowOff>104775</xdr:rowOff>
    </xdr:to>
    <xdr:cxnSp macro="">
      <xdr:nvCxnSpPr>
        <xdr:cNvPr id="4" name="Conector recto de flecha 3"/>
        <xdr:cNvCxnSpPr/>
      </xdr:nvCxnSpPr>
      <xdr:spPr>
        <a:xfrm flipV="1">
          <a:off x="3600450" y="4294119"/>
          <a:ext cx="230671" cy="1656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9</xdr:col>
      <xdr:colOff>19050</xdr:colOff>
      <xdr:row>20</xdr:row>
      <xdr:rowOff>91173</xdr:rowOff>
    </xdr:from>
    <xdr:to>
      <xdr:col>10</xdr:col>
      <xdr:colOff>27333</xdr:colOff>
      <xdr:row>20</xdr:row>
      <xdr:rowOff>92351</xdr:rowOff>
    </xdr:to>
    <xdr:cxnSp macro="">
      <xdr:nvCxnSpPr>
        <xdr:cNvPr id="5" name="Conector recto de flecha 4"/>
        <xdr:cNvCxnSpPr/>
      </xdr:nvCxnSpPr>
      <xdr:spPr>
        <a:xfrm>
          <a:off x="4352925" y="4929873"/>
          <a:ext cx="255933" cy="1178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6</xdr:col>
      <xdr:colOff>0</xdr:colOff>
      <xdr:row>20</xdr:row>
      <xdr:rowOff>81642</xdr:rowOff>
    </xdr:from>
    <xdr:to>
      <xdr:col>7</xdr:col>
      <xdr:colOff>228600</xdr:colOff>
      <xdr:row>20</xdr:row>
      <xdr:rowOff>85725</xdr:rowOff>
    </xdr:to>
    <xdr:cxnSp macro="">
      <xdr:nvCxnSpPr>
        <xdr:cNvPr id="6" name="Conector recto de flecha 5"/>
        <xdr:cNvCxnSpPr/>
      </xdr:nvCxnSpPr>
      <xdr:spPr>
        <a:xfrm>
          <a:off x="3590925" y="4920342"/>
          <a:ext cx="476250" cy="4083"/>
        </a:xfrm>
        <a:prstGeom prst="straightConnector1">
          <a:avLst/>
        </a:prstGeom>
        <a:noFill/>
        <a:ln w="19050" cap="flat" cmpd="sng" algn="ctr">
          <a:solidFill>
            <a:srgbClr val="FFFF00"/>
          </a:solidFill>
          <a:prstDash val="sysDot"/>
          <a:miter lim="800000"/>
          <a:tailEnd type="triangle"/>
        </a:ln>
        <a:effectLst/>
      </xdr:spPr>
    </xdr:cxnSp>
    <xdr:clientData/>
  </xdr:twoCellAnchor>
  <xdr:twoCellAnchor editAs="oneCell">
    <xdr:from>
      <xdr:col>13</xdr:col>
      <xdr:colOff>76200</xdr:colOff>
      <xdr:row>6</xdr:row>
      <xdr:rowOff>146863</xdr:rowOff>
    </xdr:from>
    <xdr:to>
      <xdr:col>26</xdr:col>
      <xdr:colOff>461576</xdr:colOff>
      <xdr:row>15</xdr:row>
      <xdr:rowOff>333770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0675" y="746938"/>
          <a:ext cx="4681151" cy="2882482"/>
        </a:xfrm>
        <a:prstGeom prst="rect">
          <a:avLst/>
        </a:prstGeom>
      </xdr:spPr>
    </xdr:pic>
    <xdr:clientData/>
  </xdr:twoCellAnchor>
  <xdr:twoCellAnchor>
    <xdr:from>
      <xdr:col>8</xdr:col>
      <xdr:colOff>241495</xdr:colOff>
      <xdr:row>18</xdr:row>
      <xdr:rowOff>79709</xdr:rowOff>
    </xdr:from>
    <xdr:to>
      <xdr:col>9</xdr:col>
      <xdr:colOff>127230</xdr:colOff>
      <xdr:row>18</xdr:row>
      <xdr:rowOff>90237</xdr:rowOff>
    </xdr:to>
    <xdr:cxnSp macro="">
      <xdr:nvCxnSpPr>
        <xdr:cNvPr id="10" name="Conector recto de flecha 9"/>
        <xdr:cNvCxnSpPr/>
      </xdr:nvCxnSpPr>
      <xdr:spPr>
        <a:xfrm flipV="1">
          <a:off x="4333961" y="4270709"/>
          <a:ext cx="135355" cy="10528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9</xdr:col>
      <xdr:colOff>103721</xdr:colOff>
      <xdr:row>18</xdr:row>
      <xdr:rowOff>5565</xdr:rowOff>
    </xdr:from>
    <xdr:to>
      <xdr:col>10</xdr:col>
      <xdr:colOff>3458</xdr:colOff>
      <xdr:row>18</xdr:row>
      <xdr:rowOff>197068</xdr:rowOff>
    </xdr:to>
    <xdr:sp macro="" textlink="">
      <xdr:nvSpPr>
        <xdr:cNvPr id="11" name="Rectángulo 10"/>
        <xdr:cNvSpPr/>
      </xdr:nvSpPr>
      <xdr:spPr>
        <a:xfrm>
          <a:off x="4445807" y="4196565"/>
          <a:ext cx="149358" cy="191503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zoomScaleNormal="100" workbookViewId="0"/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5.42578125" style="2" customWidth="1"/>
    <col min="4" max="4" width="14.85546875" style="2" customWidth="1"/>
    <col min="5" max="5" width="16.7109375" style="2" customWidth="1"/>
    <col min="6" max="6" width="14.140625" style="2" customWidth="1"/>
    <col min="7" max="7" width="13.42578125" style="2" customWidth="1"/>
    <col min="8" max="8" width="18.42578125" style="2" customWidth="1"/>
    <col min="9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5" ht="6" customHeight="1" thickBot="1" x14ac:dyDescent="0.25"/>
    <row r="2" spans="1:15" ht="16.5" thickBot="1" x14ac:dyDescent="0.25">
      <c r="A2" s="180" t="s">
        <v>18</v>
      </c>
      <c r="B2" s="181"/>
      <c r="C2" s="181"/>
      <c r="D2" s="181"/>
      <c r="E2" s="181"/>
      <c r="F2" s="181"/>
      <c r="G2" s="181"/>
      <c r="H2" s="181"/>
      <c r="I2" s="182"/>
    </row>
    <row r="3" spans="1:15" ht="8.25" customHeight="1" x14ac:dyDescent="0.2"/>
    <row r="4" spans="1:15" ht="15" x14ac:dyDescent="0.25">
      <c r="A4" s="1" t="s">
        <v>48</v>
      </c>
    </row>
    <row r="5" spans="1:15" ht="15" x14ac:dyDescent="0.25">
      <c r="A5" s="3" t="s">
        <v>49</v>
      </c>
    </row>
    <row r="6" spans="1:15" ht="25.5" x14ac:dyDescent="0.2">
      <c r="A6" s="48" t="s">
        <v>34</v>
      </c>
      <c r="B6" s="119" t="s">
        <v>15</v>
      </c>
      <c r="F6" s="39" t="s">
        <v>0</v>
      </c>
      <c r="G6" s="41" t="s">
        <v>10</v>
      </c>
    </row>
    <row r="7" spans="1:15" x14ac:dyDescent="0.2">
      <c r="A7" s="2">
        <v>1</v>
      </c>
      <c r="B7" s="4">
        <v>15860</v>
      </c>
      <c r="F7" s="40">
        <v>0.05</v>
      </c>
      <c r="G7" s="42">
        <v>2</v>
      </c>
      <c r="M7" s="93"/>
      <c r="N7" s="2">
        <v>44</v>
      </c>
      <c r="O7" s="2">
        <v>255</v>
      </c>
    </row>
    <row r="8" spans="1:15" x14ac:dyDescent="0.2">
      <c r="A8" s="2">
        <v>2</v>
      </c>
      <c r="B8" s="4">
        <v>2973</v>
      </c>
      <c r="F8" s="19"/>
      <c r="G8" s="20" t="s">
        <v>7</v>
      </c>
      <c r="H8" s="32">
        <f>G7*F7</f>
        <v>0.1</v>
      </c>
      <c r="I8" s="21" t="str">
        <f>G6</f>
        <v>años</v>
      </c>
      <c r="M8" s="93"/>
      <c r="N8" s="2">
        <v>84</v>
      </c>
      <c r="O8" s="2">
        <v>255</v>
      </c>
    </row>
    <row r="9" spans="1:15" x14ac:dyDescent="0.2">
      <c r="A9" s="2">
        <v>3</v>
      </c>
      <c r="B9" s="4">
        <v>4955</v>
      </c>
      <c r="M9" s="93"/>
      <c r="N9" s="2">
        <v>84</v>
      </c>
      <c r="O9" s="2">
        <v>255</v>
      </c>
    </row>
    <row r="10" spans="1:15" ht="38.25" x14ac:dyDescent="0.2">
      <c r="D10" s="37" t="s">
        <v>15</v>
      </c>
      <c r="E10" s="28" t="s">
        <v>16</v>
      </c>
      <c r="F10" s="7"/>
      <c r="G10" s="18"/>
      <c r="H10" s="30" t="s">
        <v>17</v>
      </c>
      <c r="I10" s="7"/>
    </row>
    <row r="11" spans="1:15" x14ac:dyDescent="0.2">
      <c r="C11" s="5" t="s">
        <v>8</v>
      </c>
      <c r="D11" s="6">
        <f>B7</f>
        <v>15860</v>
      </c>
      <c r="E11" s="33">
        <f>H8</f>
        <v>0.1</v>
      </c>
      <c r="F11" s="7" t="str">
        <f>G6</f>
        <v>años</v>
      </c>
      <c r="H11" s="43">
        <f>G7-E11</f>
        <v>1.9</v>
      </c>
      <c r="I11" s="6" t="str">
        <f>G6</f>
        <v>años</v>
      </c>
    </row>
    <row r="12" spans="1:15" x14ac:dyDescent="0.2">
      <c r="C12" s="29" t="s">
        <v>46</v>
      </c>
      <c r="D12" s="6">
        <f>B8</f>
        <v>2973</v>
      </c>
      <c r="E12" s="31">
        <f>D12*E11/D11</f>
        <v>1.8745271122320304E-2</v>
      </c>
      <c r="F12" s="7" t="str">
        <f>G6</f>
        <v>años</v>
      </c>
      <c r="H12" s="9">
        <f>G7-E12</f>
        <v>1.9812547288776796</v>
      </c>
      <c r="I12" s="6" t="str">
        <f>G6</f>
        <v>años</v>
      </c>
    </row>
    <row r="13" spans="1:15" x14ac:dyDescent="0.2">
      <c r="C13" s="29" t="s">
        <v>47</v>
      </c>
      <c r="D13" s="6">
        <f>B9</f>
        <v>4955</v>
      </c>
      <c r="E13" s="31">
        <f>D13*E11/D11</f>
        <v>3.1242118537200506E-2</v>
      </c>
      <c r="F13" s="7" t="str">
        <f>G6</f>
        <v>años</v>
      </c>
      <c r="H13" s="9">
        <f>G7-E13</f>
        <v>1.9687578814627995</v>
      </c>
      <c r="I13" s="8" t="str">
        <f>G6</f>
        <v>años</v>
      </c>
    </row>
    <row r="14" spans="1:15" x14ac:dyDescent="0.2">
      <c r="I14" s="10"/>
    </row>
    <row r="15" spans="1:15" x14ac:dyDescent="0.2">
      <c r="E15" s="11" t="s">
        <v>1</v>
      </c>
      <c r="F15" s="34">
        <f>E13-E12</f>
        <v>1.2496847414880202E-2</v>
      </c>
      <c r="G15" s="12" t="str">
        <f>F12</f>
        <v>años</v>
      </c>
      <c r="H15" s="12" t="s">
        <v>2</v>
      </c>
      <c r="I15" s="35">
        <f>G7</f>
        <v>2</v>
      </c>
      <c r="J15" s="13" t="str">
        <f>G6</f>
        <v>años</v>
      </c>
    </row>
    <row r="16" spans="1:15" x14ac:dyDescent="0.2">
      <c r="E16" s="14"/>
      <c r="F16" s="44">
        <f>F15*365.25</f>
        <v>4.564473518284994</v>
      </c>
      <c r="G16" s="22" t="s">
        <v>3</v>
      </c>
      <c r="H16" s="15" t="s">
        <v>4</v>
      </c>
      <c r="I16" s="36">
        <f>G7</f>
        <v>2</v>
      </c>
      <c r="J16" s="16" t="str">
        <f>G6</f>
        <v>años</v>
      </c>
    </row>
    <row r="17" spans="1:11" ht="13.5" thickBot="1" x14ac:dyDescent="0.25"/>
    <row r="18" spans="1:11" ht="20.25" customHeight="1" thickBot="1" x14ac:dyDescent="0.25">
      <c r="A18" s="155" t="s">
        <v>54</v>
      </c>
      <c r="B18" s="156"/>
      <c r="C18" s="156"/>
      <c r="D18" s="156"/>
      <c r="E18" s="156"/>
      <c r="F18" s="157"/>
      <c r="G18" s="120"/>
      <c r="H18" s="120"/>
      <c r="I18" s="121"/>
      <c r="J18" s="120"/>
    </row>
    <row r="19" spans="1:11" ht="24" customHeight="1" x14ac:dyDescent="0.2">
      <c r="A19" s="23"/>
      <c r="B19" s="122" t="str">
        <f>C12</f>
        <v>Semaglutida, n= 1648</v>
      </c>
      <c r="C19" s="122" t="str">
        <f>C13</f>
        <v>Placebo, n= 1649</v>
      </c>
      <c r="D19" s="123"/>
      <c r="E19" s="123"/>
      <c r="F19" s="123"/>
      <c r="G19" s="120"/>
      <c r="H19" s="123"/>
      <c r="I19" s="123"/>
      <c r="J19" s="123"/>
      <c r="K19" s="17"/>
    </row>
    <row r="20" spans="1:11" ht="25.5" x14ac:dyDescent="0.2">
      <c r="A20" s="24" t="s">
        <v>9</v>
      </c>
      <c r="B20" s="124" t="s">
        <v>11</v>
      </c>
      <c r="C20" s="125" t="s">
        <v>11</v>
      </c>
      <c r="D20" s="124" t="s">
        <v>6</v>
      </c>
      <c r="E20" s="123"/>
      <c r="F20" s="124" t="s">
        <v>6</v>
      </c>
      <c r="G20" s="120"/>
      <c r="H20" s="120"/>
      <c r="I20" s="121"/>
      <c r="J20" s="120"/>
    </row>
    <row r="21" spans="1:11" x14ac:dyDescent="0.2">
      <c r="A21" s="25" t="str">
        <f>CONCATENATE(G7," ",G6)</f>
        <v>2 años</v>
      </c>
      <c r="B21" s="126" t="str">
        <f>F12</f>
        <v>años</v>
      </c>
      <c r="C21" s="127" t="str">
        <f>F12</f>
        <v>años</v>
      </c>
      <c r="D21" s="126" t="str">
        <f>G15</f>
        <v>años</v>
      </c>
      <c r="E21" s="120"/>
      <c r="F21" s="126" t="str">
        <f>G16</f>
        <v>días</v>
      </c>
      <c r="G21" s="120"/>
      <c r="H21" s="120"/>
      <c r="I21" s="120"/>
      <c r="J21" s="120"/>
    </row>
    <row r="22" spans="1:11" s="27" customFormat="1" x14ac:dyDescent="0.2">
      <c r="A22" s="26"/>
      <c r="B22" s="123"/>
      <c r="C22" s="123"/>
      <c r="D22" s="123"/>
      <c r="E22" s="128"/>
      <c r="F22" s="123"/>
      <c r="G22" s="128"/>
      <c r="H22" s="128"/>
      <c r="I22" s="128"/>
      <c r="J22" s="128"/>
    </row>
    <row r="23" spans="1:11" x14ac:dyDescent="0.2">
      <c r="A23" s="129" t="str">
        <f>A6</f>
        <v>ACV no fatal</v>
      </c>
      <c r="B23" s="130">
        <f>E12</f>
        <v>1.8745271122320304E-2</v>
      </c>
      <c r="C23" s="130">
        <f>E13</f>
        <v>3.1242118537200506E-2</v>
      </c>
      <c r="D23" s="130">
        <f>C23-B23</f>
        <v>1.2496847414880202E-2</v>
      </c>
      <c r="E23" s="120"/>
      <c r="F23" s="131">
        <f>F16</f>
        <v>4.564473518284994</v>
      </c>
      <c r="G23" s="120"/>
      <c r="H23" s="120"/>
      <c r="I23" s="120"/>
      <c r="J23" s="120"/>
    </row>
    <row r="24" spans="1:11" ht="8.25" customHeight="1" x14ac:dyDescent="0.2">
      <c r="A24" s="132"/>
      <c r="B24" s="133"/>
      <c r="C24" s="133"/>
      <c r="D24" s="133"/>
      <c r="E24" s="120"/>
      <c r="F24" s="134"/>
      <c r="G24" s="120"/>
      <c r="H24" s="120"/>
      <c r="I24" s="120"/>
      <c r="J24" s="120"/>
    </row>
    <row r="25" spans="1:11" ht="18" customHeight="1" x14ac:dyDescent="0.2">
      <c r="A25" s="158" t="s">
        <v>19</v>
      </c>
      <c r="B25" s="159"/>
      <c r="C25" s="159"/>
      <c r="D25" s="159"/>
      <c r="E25" s="159"/>
      <c r="F25" s="160"/>
      <c r="G25" s="120"/>
      <c r="H25" s="120"/>
      <c r="I25" s="120"/>
      <c r="J25" s="120"/>
    </row>
    <row r="26" spans="1:11" x14ac:dyDescent="0.2">
      <c r="A26" s="120"/>
      <c r="B26" s="120"/>
      <c r="C26" s="120"/>
      <c r="D26" s="120"/>
      <c r="E26" s="120"/>
      <c r="F26" s="179" t="s">
        <v>58</v>
      </c>
      <c r="G26" s="135" t="str">
        <f>F11</f>
        <v>años</v>
      </c>
      <c r="H26" s="120"/>
      <c r="I26" s="120"/>
      <c r="J26" s="135" t="s">
        <v>3</v>
      </c>
    </row>
    <row r="27" spans="1:11" x14ac:dyDescent="0.2">
      <c r="A27" s="120"/>
      <c r="B27" s="120"/>
      <c r="C27" s="120"/>
      <c r="D27" s="120"/>
      <c r="E27" s="120"/>
      <c r="F27" s="136" t="s">
        <v>12</v>
      </c>
      <c r="G27" s="137">
        <f>B23</f>
        <v>1.8745271122320304E-2</v>
      </c>
      <c r="H27" s="138">
        <f>G27/G30</f>
        <v>9.372635561160152E-3</v>
      </c>
      <c r="I27" s="120"/>
      <c r="J27" s="139">
        <f>G27*365.25</f>
        <v>6.8467102774274906</v>
      </c>
    </row>
    <row r="28" spans="1:11" x14ac:dyDescent="0.2">
      <c r="A28" s="120"/>
      <c r="B28" s="120"/>
      <c r="C28" s="120"/>
      <c r="D28" s="120"/>
      <c r="E28" s="120"/>
      <c r="F28" s="140" t="s">
        <v>14</v>
      </c>
      <c r="G28" s="141">
        <f>C23-B23</f>
        <v>1.2496847414880202E-2</v>
      </c>
      <c r="H28" s="142">
        <f>G28/G30</f>
        <v>6.2484237074401008E-3</v>
      </c>
      <c r="I28" s="120"/>
      <c r="J28" s="143">
        <f t="shared" ref="J28:J30" si="0">G28*365.25</f>
        <v>4.564473518284994</v>
      </c>
    </row>
    <row r="29" spans="1:11" x14ac:dyDescent="0.2">
      <c r="A29" s="120"/>
      <c r="B29" s="120"/>
      <c r="C29" s="120"/>
      <c r="D29" s="120"/>
      <c r="E29" s="120"/>
      <c r="F29" s="144" t="s">
        <v>13</v>
      </c>
      <c r="G29" s="145">
        <f>H13</f>
        <v>1.9687578814627995</v>
      </c>
      <c r="H29" s="146">
        <f>G29/G30</f>
        <v>0.98437894073139975</v>
      </c>
      <c r="I29" s="120"/>
      <c r="J29" s="147">
        <f t="shared" si="0"/>
        <v>719.08881620428747</v>
      </c>
    </row>
    <row r="30" spans="1:11" x14ac:dyDescent="0.2">
      <c r="A30" s="120"/>
      <c r="B30" s="120"/>
      <c r="C30" s="120"/>
      <c r="D30" s="120"/>
      <c r="E30" s="120"/>
      <c r="F30" s="120"/>
      <c r="G30" s="148">
        <f>SUM(G27:G29)</f>
        <v>2</v>
      </c>
      <c r="H30" s="120"/>
      <c r="I30" s="120"/>
      <c r="J30" s="149">
        <f t="shared" si="0"/>
        <v>730.5</v>
      </c>
    </row>
    <row r="31" spans="1:11" x14ac:dyDescent="0.2">
      <c r="A31" s="120"/>
      <c r="B31" s="120"/>
      <c r="C31" s="120"/>
      <c r="D31" s="120"/>
      <c r="E31" s="120"/>
      <c r="F31" s="120"/>
      <c r="G31" s="120"/>
      <c r="H31" s="120"/>
      <c r="I31" s="120"/>
      <c r="J31" s="120"/>
    </row>
    <row r="32" spans="1:11" x14ac:dyDescent="0.2">
      <c r="A32" s="120"/>
      <c r="B32" s="120"/>
      <c r="C32" s="120"/>
      <c r="D32" s="120"/>
      <c r="E32" s="120"/>
      <c r="F32" s="120"/>
      <c r="G32" s="120"/>
      <c r="H32" s="120"/>
      <c r="I32" s="120"/>
      <c r="J32" s="120"/>
    </row>
    <row r="33" spans="1:10" x14ac:dyDescent="0.2">
      <c r="A33" s="120"/>
      <c r="B33" s="120"/>
      <c r="C33" s="120"/>
      <c r="D33" s="120"/>
      <c r="E33" s="120"/>
      <c r="F33" s="120"/>
      <c r="G33" s="120"/>
      <c r="H33" s="120"/>
      <c r="I33" s="120"/>
      <c r="J33" s="120"/>
    </row>
    <row r="34" spans="1:10" x14ac:dyDescent="0.2">
      <c r="A34" s="120"/>
      <c r="B34" s="120"/>
      <c r="C34" s="120"/>
      <c r="D34" s="120"/>
      <c r="E34" s="120"/>
      <c r="F34" s="120"/>
      <c r="G34" s="120"/>
      <c r="H34" s="120"/>
      <c r="I34" s="120"/>
      <c r="J34" s="120"/>
    </row>
    <row r="35" spans="1:10" x14ac:dyDescent="0.2">
      <c r="A35" s="120"/>
      <c r="B35" s="120"/>
      <c r="C35" s="120"/>
      <c r="D35" s="120"/>
      <c r="E35" s="120"/>
      <c r="F35" s="120"/>
      <c r="G35" s="120"/>
      <c r="H35" s="120"/>
      <c r="I35" s="120"/>
      <c r="J35" s="120"/>
    </row>
    <row r="36" spans="1:10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</row>
    <row r="37" spans="1:10" x14ac:dyDescent="0.2">
      <c r="A37" s="120"/>
      <c r="B37" s="120"/>
      <c r="C37" s="120"/>
      <c r="D37" s="120"/>
      <c r="E37" s="120"/>
      <c r="F37" s="120"/>
      <c r="G37" s="120"/>
      <c r="H37" s="120"/>
      <c r="I37" s="120"/>
      <c r="J37" s="120"/>
    </row>
    <row r="38" spans="1:10" x14ac:dyDescent="0.2">
      <c r="A38" s="120"/>
      <c r="B38" s="120"/>
      <c r="C38" s="120"/>
      <c r="D38" s="120"/>
      <c r="E38" s="120"/>
      <c r="F38" s="120"/>
      <c r="G38" s="120"/>
      <c r="H38" s="120"/>
      <c r="I38" s="120"/>
      <c r="J38" s="120"/>
    </row>
    <row r="39" spans="1:10" x14ac:dyDescent="0.2">
      <c r="A39" s="120"/>
      <c r="B39" s="120"/>
      <c r="C39" s="120"/>
      <c r="D39" s="120"/>
      <c r="E39" s="120"/>
      <c r="F39" s="120"/>
      <c r="G39" s="120"/>
      <c r="H39" s="120"/>
      <c r="I39" s="120"/>
      <c r="J39" s="120"/>
    </row>
    <row r="40" spans="1:10" x14ac:dyDescent="0.2">
      <c r="A40" s="120"/>
      <c r="B40" s="120"/>
      <c r="C40" s="120"/>
      <c r="D40" s="120"/>
      <c r="E40" s="120"/>
      <c r="F40" s="120"/>
      <c r="G40" s="120"/>
      <c r="H40" s="120"/>
      <c r="I40" s="120"/>
      <c r="J40" s="120"/>
    </row>
    <row r="41" spans="1:10" x14ac:dyDescent="0.2">
      <c r="A41" s="120"/>
      <c r="B41" s="120"/>
      <c r="C41" s="120"/>
      <c r="D41" s="120"/>
      <c r="E41" s="120"/>
      <c r="F41" s="120"/>
      <c r="G41" s="120"/>
      <c r="H41" s="120"/>
      <c r="I41" s="120"/>
      <c r="J41" s="120"/>
    </row>
    <row r="42" spans="1:10" x14ac:dyDescent="0.2">
      <c r="A42" s="120"/>
      <c r="B42" s="120"/>
      <c r="C42" s="120"/>
      <c r="D42" s="120"/>
      <c r="E42" s="120"/>
      <c r="F42" s="120"/>
      <c r="G42" s="120"/>
      <c r="H42" s="120"/>
      <c r="I42" s="120"/>
      <c r="J42" s="120"/>
    </row>
    <row r="43" spans="1:10" x14ac:dyDescent="0.2">
      <c r="A43" s="120"/>
      <c r="B43" s="120"/>
      <c r="C43" s="120"/>
      <c r="D43" s="120"/>
      <c r="E43" s="120"/>
      <c r="F43" s="120"/>
      <c r="G43" s="120"/>
      <c r="H43" s="120"/>
      <c r="I43" s="120"/>
      <c r="J43" s="120"/>
    </row>
    <row r="44" spans="1:10" x14ac:dyDescent="0.2">
      <c r="A44" s="120"/>
      <c r="B44" s="120"/>
      <c r="C44" s="120"/>
      <c r="D44" s="120"/>
      <c r="E44" s="120"/>
      <c r="F44" s="120"/>
      <c r="G44" s="120"/>
      <c r="H44" s="120"/>
      <c r="I44" s="120"/>
      <c r="J44" s="120"/>
    </row>
    <row r="45" spans="1:10" x14ac:dyDescent="0.2">
      <c r="A45" s="120"/>
      <c r="B45" s="120"/>
      <c r="C45" s="120"/>
      <c r="D45" s="120"/>
      <c r="E45" s="120"/>
      <c r="F45" s="120"/>
      <c r="G45" s="120"/>
      <c r="H45" s="120"/>
      <c r="I45" s="120"/>
      <c r="J45" s="120"/>
    </row>
    <row r="46" spans="1:10" x14ac:dyDescent="0.2">
      <c r="A46" s="120"/>
      <c r="B46" s="120"/>
      <c r="C46" s="120"/>
      <c r="D46" s="120"/>
      <c r="E46" s="120"/>
      <c r="F46" s="120"/>
      <c r="G46" s="120"/>
      <c r="H46" s="120"/>
      <c r="I46" s="120"/>
      <c r="J46" s="120"/>
    </row>
    <row r="47" spans="1:10" x14ac:dyDescent="0.2">
      <c r="A47" s="120"/>
      <c r="B47" s="120"/>
      <c r="C47" s="120"/>
      <c r="D47" s="120"/>
      <c r="E47" s="120"/>
      <c r="F47" s="120"/>
      <c r="G47" s="120"/>
      <c r="H47" s="120"/>
      <c r="I47" s="120"/>
      <c r="J47" s="120"/>
    </row>
    <row r="48" spans="1:10" x14ac:dyDescent="0.2">
      <c r="A48" s="120"/>
      <c r="B48" s="120"/>
      <c r="C48" s="120"/>
      <c r="D48" s="120"/>
      <c r="E48" s="120"/>
      <c r="F48" s="120"/>
      <c r="G48" s="120"/>
      <c r="H48" s="120"/>
      <c r="I48" s="120"/>
      <c r="J48" s="120"/>
    </row>
    <row r="49" spans="1:10" x14ac:dyDescent="0.2">
      <c r="A49" s="120"/>
      <c r="B49" s="120"/>
      <c r="C49" s="120"/>
      <c r="D49" s="120"/>
      <c r="E49" s="120"/>
      <c r="F49" s="120"/>
      <c r="G49" s="120"/>
      <c r="H49" s="120"/>
      <c r="I49" s="120"/>
      <c r="J49" s="120"/>
    </row>
    <row r="50" spans="1:10" x14ac:dyDescent="0.2">
      <c r="A50" s="120"/>
      <c r="B50" s="120"/>
      <c r="C50" s="120"/>
      <c r="D50" s="120"/>
      <c r="E50" s="120"/>
      <c r="F50" s="120"/>
      <c r="G50" s="120"/>
      <c r="H50" s="120"/>
      <c r="I50" s="120"/>
      <c r="J50" s="120"/>
    </row>
  </sheetData>
  <mergeCells count="2">
    <mergeCell ref="A18:F18"/>
    <mergeCell ref="A25:F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Normal="100" workbookViewId="0"/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5.42578125" style="2" customWidth="1"/>
    <col min="4" max="4" width="14" style="2" customWidth="1"/>
    <col min="5" max="5" width="18.7109375" style="2" customWidth="1"/>
    <col min="6" max="6" width="14.140625" style="2" customWidth="1"/>
    <col min="7" max="7" width="12.85546875" style="2" customWidth="1"/>
    <col min="8" max="8" width="18.140625" style="2" customWidth="1"/>
    <col min="9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3" ht="6.75" customHeight="1" thickBot="1" x14ac:dyDescent="0.25"/>
    <row r="2" spans="1:13" ht="16.5" thickBot="1" x14ac:dyDescent="0.25">
      <c r="A2" s="180" t="s">
        <v>18</v>
      </c>
      <c r="B2" s="181"/>
      <c r="C2" s="181"/>
      <c r="D2" s="181"/>
      <c r="E2" s="181"/>
      <c r="F2" s="181"/>
      <c r="G2" s="181"/>
      <c r="H2" s="181"/>
      <c r="I2" s="182"/>
    </row>
    <row r="3" spans="1:13" ht="5.25" customHeight="1" x14ac:dyDescent="0.2"/>
    <row r="4" spans="1:13" ht="15" x14ac:dyDescent="0.25">
      <c r="A4" s="1" t="s">
        <v>48</v>
      </c>
    </row>
    <row r="5" spans="1:13" ht="15" x14ac:dyDescent="0.25">
      <c r="A5" s="3" t="s">
        <v>49</v>
      </c>
    </row>
    <row r="6" spans="1:13" ht="25.5" x14ac:dyDescent="0.2">
      <c r="A6" s="48" t="s">
        <v>33</v>
      </c>
      <c r="B6" s="38" t="s">
        <v>15</v>
      </c>
      <c r="F6" s="39" t="s">
        <v>0</v>
      </c>
      <c r="G6" s="41" t="s">
        <v>10</v>
      </c>
    </row>
    <row r="7" spans="1:13" x14ac:dyDescent="0.2">
      <c r="A7" s="2">
        <v>1</v>
      </c>
      <c r="B7" s="4">
        <v>15800</v>
      </c>
      <c r="F7" s="40">
        <v>0.1</v>
      </c>
      <c r="G7" s="42">
        <v>2</v>
      </c>
      <c r="M7" s="93"/>
    </row>
    <row r="8" spans="1:13" x14ac:dyDescent="0.2">
      <c r="A8" s="2">
        <v>2</v>
      </c>
      <c r="B8" s="4">
        <v>4952</v>
      </c>
      <c r="F8" s="19"/>
      <c r="G8" s="20" t="s">
        <v>7</v>
      </c>
      <c r="H8" s="32">
        <f>G7*F7</f>
        <v>0.2</v>
      </c>
      <c r="I8" s="21" t="str">
        <f>G6</f>
        <v>años</v>
      </c>
      <c r="M8" s="93"/>
    </row>
    <row r="9" spans="1:13" x14ac:dyDescent="0.2">
      <c r="A9" s="2">
        <v>3</v>
      </c>
      <c r="B9" s="4">
        <v>6902</v>
      </c>
      <c r="M9" s="93"/>
    </row>
    <row r="10" spans="1:13" ht="38.25" x14ac:dyDescent="0.2">
      <c r="D10" s="37" t="s">
        <v>15</v>
      </c>
      <c r="E10" s="28" t="s">
        <v>16</v>
      </c>
      <c r="F10" s="45"/>
      <c r="G10" s="46"/>
      <c r="H10" s="28" t="s">
        <v>17</v>
      </c>
      <c r="I10" s="7"/>
    </row>
    <row r="11" spans="1:13" x14ac:dyDescent="0.2">
      <c r="C11" s="5" t="s">
        <v>8</v>
      </c>
      <c r="D11" s="6">
        <f>B7</f>
        <v>15800</v>
      </c>
      <c r="E11" s="33">
        <f>H8</f>
        <v>0.2</v>
      </c>
      <c r="F11" s="7" t="str">
        <f>G6</f>
        <v>años</v>
      </c>
      <c r="H11" s="43">
        <f>G7-E11</f>
        <v>1.8</v>
      </c>
      <c r="I11" s="6" t="str">
        <f>G6</f>
        <v>años</v>
      </c>
    </row>
    <row r="12" spans="1:13" x14ac:dyDescent="0.2">
      <c r="C12" s="29" t="s">
        <v>46</v>
      </c>
      <c r="D12" s="6">
        <f>B8</f>
        <v>4952</v>
      </c>
      <c r="E12" s="31">
        <f>D12*E11/D11</f>
        <v>6.2683544303797481E-2</v>
      </c>
      <c r="F12" s="7" t="str">
        <f>G6</f>
        <v>años</v>
      </c>
      <c r="H12" s="9">
        <f>G7-E12</f>
        <v>1.9373164556962026</v>
      </c>
      <c r="I12" s="6" t="str">
        <f>G6</f>
        <v>años</v>
      </c>
    </row>
    <row r="13" spans="1:13" x14ac:dyDescent="0.2">
      <c r="C13" s="29" t="s">
        <v>47</v>
      </c>
      <c r="D13" s="6">
        <f>B9</f>
        <v>6902</v>
      </c>
      <c r="E13" s="31">
        <f>D13*E11/D11</f>
        <v>8.7367088607594942E-2</v>
      </c>
      <c r="F13" s="7" t="str">
        <f>G6</f>
        <v>años</v>
      </c>
      <c r="H13" s="9">
        <f>G7-E13</f>
        <v>1.912632911392405</v>
      </c>
      <c r="I13" s="8" t="str">
        <f>G6</f>
        <v>años</v>
      </c>
    </row>
    <row r="14" spans="1:13" x14ac:dyDescent="0.2">
      <c r="I14" s="10"/>
    </row>
    <row r="15" spans="1:13" x14ac:dyDescent="0.2">
      <c r="E15" s="11" t="s">
        <v>1</v>
      </c>
      <c r="F15" s="34">
        <f>E13-E12</f>
        <v>2.4683544303797461E-2</v>
      </c>
      <c r="G15" s="12" t="str">
        <f>F12</f>
        <v>años</v>
      </c>
      <c r="H15" s="12" t="s">
        <v>2</v>
      </c>
      <c r="I15" s="35">
        <f>G7</f>
        <v>2</v>
      </c>
      <c r="J15" s="13" t="str">
        <f>G6</f>
        <v>años</v>
      </c>
    </row>
    <row r="16" spans="1:13" x14ac:dyDescent="0.2">
      <c r="E16" s="14"/>
      <c r="F16" s="44">
        <f>F15*365.25</f>
        <v>9.0156645569620224</v>
      </c>
      <c r="G16" s="22" t="s">
        <v>3</v>
      </c>
      <c r="H16" s="15" t="s">
        <v>4</v>
      </c>
      <c r="I16" s="36">
        <f>G7</f>
        <v>2</v>
      </c>
      <c r="J16" s="16" t="str">
        <f>G6</f>
        <v>años</v>
      </c>
    </row>
    <row r="17" spans="1:11" ht="13.5" thickBot="1" x14ac:dyDescent="0.25"/>
    <row r="18" spans="1:11" ht="25.5" customHeight="1" thickBot="1" x14ac:dyDescent="0.25">
      <c r="A18" s="155" t="s">
        <v>55</v>
      </c>
      <c r="B18" s="156"/>
      <c r="C18" s="156"/>
      <c r="D18" s="156"/>
      <c r="E18" s="156"/>
      <c r="F18" s="157"/>
      <c r="G18" s="120"/>
      <c r="H18" s="120"/>
      <c r="I18" s="121"/>
      <c r="J18" s="120"/>
    </row>
    <row r="19" spans="1:11" ht="25.5" x14ac:dyDescent="0.2">
      <c r="A19" s="23"/>
      <c r="B19" s="122" t="str">
        <f>C12</f>
        <v>Semaglutida, n= 1648</v>
      </c>
      <c r="C19" s="122" t="str">
        <f>C13</f>
        <v>Placebo, n= 1649</v>
      </c>
      <c r="D19" s="123"/>
      <c r="E19" s="123"/>
      <c r="F19" s="123"/>
      <c r="G19" s="120"/>
      <c r="H19" s="123"/>
      <c r="I19" s="123"/>
      <c r="J19" s="123"/>
      <c r="K19" s="17"/>
    </row>
    <row r="20" spans="1:11" ht="25.5" x14ac:dyDescent="0.2">
      <c r="A20" s="24" t="s">
        <v>9</v>
      </c>
      <c r="B20" s="124" t="s">
        <v>11</v>
      </c>
      <c r="C20" s="125" t="s">
        <v>11</v>
      </c>
      <c r="D20" s="124" t="s">
        <v>6</v>
      </c>
      <c r="E20" s="123"/>
      <c r="F20" s="124" t="s">
        <v>6</v>
      </c>
      <c r="G20" s="120"/>
      <c r="H20" s="120"/>
      <c r="I20" s="121"/>
      <c r="J20" s="120"/>
    </row>
    <row r="21" spans="1:11" x14ac:dyDescent="0.2">
      <c r="A21" s="25" t="str">
        <f>CONCATENATE(G7," ",G6)</f>
        <v>2 años</v>
      </c>
      <c r="B21" s="126" t="str">
        <f>F12</f>
        <v>años</v>
      </c>
      <c r="C21" s="127" t="str">
        <f>F12</f>
        <v>años</v>
      </c>
      <c r="D21" s="126" t="str">
        <f>G15</f>
        <v>años</v>
      </c>
      <c r="E21" s="120"/>
      <c r="F21" s="126" t="str">
        <f>G16</f>
        <v>días</v>
      </c>
      <c r="G21" s="120"/>
      <c r="H21" s="120"/>
      <c r="I21" s="120"/>
      <c r="J21" s="120"/>
    </row>
    <row r="22" spans="1:11" s="27" customFormat="1" ht="5.25" customHeight="1" x14ac:dyDescent="0.2">
      <c r="A22" s="26"/>
      <c r="B22" s="123"/>
      <c r="C22" s="123"/>
      <c r="D22" s="123"/>
      <c r="E22" s="128"/>
      <c r="F22" s="123"/>
      <c r="G22" s="128"/>
      <c r="H22" s="128"/>
      <c r="I22" s="128"/>
      <c r="J22" s="128"/>
    </row>
    <row r="23" spans="1:11" ht="17.25" customHeight="1" x14ac:dyDescent="0.2">
      <c r="A23" s="129" t="str">
        <f>A6</f>
        <v>[Mort CV, IAM o ACV]</v>
      </c>
      <c r="B23" s="130">
        <f>E12</f>
        <v>6.2683544303797481E-2</v>
      </c>
      <c r="C23" s="130">
        <f>E13</f>
        <v>8.7367088607594942E-2</v>
      </c>
      <c r="D23" s="130">
        <f>F15</f>
        <v>2.4683544303797461E-2</v>
      </c>
      <c r="E23" s="120"/>
      <c r="F23" s="131">
        <f>F16</f>
        <v>9.0156645569620224</v>
      </c>
      <c r="G23" s="120"/>
      <c r="H23" s="120"/>
      <c r="I23" s="120"/>
      <c r="J23" s="120"/>
    </row>
    <row r="24" spans="1:11" ht="3.75" customHeight="1" x14ac:dyDescent="0.2">
      <c r="A24" s="132"/>
      <c r="B24" s="133"/>
      <c r="C24" s="133"/>
      <c r="D24" s="133"/>
      <c r="E24" s="120"/>
      <c r="F24" s="134"/>
      <c r="G24" s="120"/>
      <c r="H24" s="120"/>
      <c r="I24" s="120"/>
      <c r="J24" s="120"/>
    </row>
    <row r="25" spans="1:11" x14ac:dyDescent="0.2">
      <c r="A25" s="158" t="s">
        <v>5</v>
      </c>
      <c r="B25" s="159"/>
      <c r="C25" s="159"/>
      <c r="D25" s="159"/>
      <c r="E25" s="159"/>
      <c r="F25" s="160"/>
      <c r="G25" s="120"/>
      <c r="H25" s="120"/>
      <c r="I25" s="120"/>
      <c r="J25" s="120"/>
    </row>
    <row r="26" spans="1:11" x14ac:dyDescent="0.2">
      <c r="A26" s="120"/>
      <c r="B26" s="120"/>
      <c r="C26" s="120"/>
      <c r="D26" s="120"/>
      <c r="E26" s="120"/>
      <c r="F26" s="179" t="s">
        <v>58</v>
      </c>
      <c r="G26" s="135" t="str">
        <f>F11</f>
        <v>años</v>
      </c>
      <c r="H26" s="120"/>
      <c r="I26" s="120"/>
      <c r="J26" s="135" t="s">
        <v>3</v>
      </c>
    </row>
    <row r="27" spans="1:11" x14ac:dyDescent="0.2">
      <c r="A27" s="120"/>
      <c r="B27" s="120"/>
      <c r="C27" s="120"/>
      <c r="D27" s="120"/>
      <c r="E27" s="120"/>
      <c r="F27" s="136" t="s">
        <v>12</v>
      </c>
      <c r="G27" s="137">
        <f>B23</f>
        <v>6.2683544303797481E-2</v>
      </c>
      <c r="H27" s="138">
        <f>G27/G30</f>
        <v>3.134177215189874E-2</v>
      </c>
      <c r="I27" s="120"/>
      <c r="J27" s="150">
        <f>G27*365.25</f>
        <v>22.89516455696203</v>
      </c>
    </row>
    <row r="28" spans="1:11" x14ac:dyDescent="0.2">
      <c r="A28" s="120"/>
      <c r="B28" s="120"/>
      <c r="C28" s="120"/>
      <c r="D28" s="120"/>
      <c r="E28" s="120"/>
      <c r="F28" s="140" t="s">
        <v>14</v>
      </c>
      <c r="G28" s="141">
        <f>C23-B23</f>
        <v>2.4683544303797461E-2</v>
      </c>
      <c r="H28" s="142">
        <f>G28/G30</f>
        <v>1.2341772151898731E-2</v>
      </c>
      <c r="I28" s="120"/>
      <c r="J28" s="151">
        <f t="shared" ref="J28:J30" si="0">G28*365.25</f>
        <v>9.0156645569620224</v>
      </c>
    </row>
    <row r="29" spans="1:11" x14ac:dyDescent="0.2">
      <c r="A29" s="120"/>
      <c r="B29" s="120"/>
      <c r="C29" s="120"/>
      <c r="D29" s="120"/>
      <c r="E29" s="120"/>
      <c r="F29" s="144" t="s">
        <v>13</v>
      </c>
      <c r="G29" s="145">
        <f>H13</f>
        <v>1.912632911392405</v>
      </c>
      <c r="H29" s="146">
        <f>G29/G30</f>
        <v>0.95631645569620249</v>
      </c>
      <c r="I29" s="120"/>
      <c r="J29" s="152">
        <f t="shared" si="0"/>
        <v>698.58917088607598</v>
      </c>
    </row>
    <row r="30" spans="1:11" x14ac:dyDescent="0.2">
      <c r="A30" s="120"/>
      <c r="B30" s="120"/>
      <c r="C30" s="120"/>
      <c r="D30" s="120"/>
      <c r="E30" s="120"/>
      <c r="F30" s="120"/>
      <c r="G30" s="148">
        <f>SUM(G27:G29)</f>
        <v>2</v>
      </c>
      <c r="H30" s="120"/>
      <c r="I30" s="120"/>
      <c r="J30" s="153">
        <f t="shared" si="0"/>
        <v>730.5</v>
      </c>
    </row>
    <row r="31" spans="1:11" x14ac:dyDescent="0.2">
      <c r="A31" s="120"/>
      <c r="B31" s="120"/>
      <c r="C31" s="120"/>
      <c r="D31" s="120"/>
      <c r="E31" s="120"/>
      <c r="F31" s="120"/>
      <c r="G31" s="120"/>
      <c r="H31" s="120"/>
      <c r="I31" s="120"/>
      <c r="J31" s="120"/>
    </row>
    <row r="32" spans="1:11" x14ac:dyDescent="0.2">
      <c r="A32" s="120"/>
      <c r="B32" s="120"/>
      <c r="C32" s="120"/>
      <c r="D32" s="120"/>
      <c r="E32" s="120"/>
      <c r="F32" s="120"/>
      <c r="G32" s="120"/>
      <c r="H32" s="120"/>
      <c r="I32" s="120"/>
      <c r="J32" s="120"/>
    </row>
    <row r="33" spans="1:10" x14ac:dyDescent="0.2">
      <c r="A33" s="120"/>
      <c r="B33" s="120"/>
      <c r="C33" s="120"/>
      <c r="D33" s="120"/>
      <c r="E33" s="120"/>
      <c r="F33" s="120"/>
      <c r="G33" s="120"/>
      <c r="H33" s="120"/>
      <c r="I33" s="120"/>
      <c r="J33" s="120"/>
    </row>
    <row r="34" spans="1:10" x14ac:dyDescent="0.2">
      <c r="A34" s="120"/>
      <c r="B34" s="120"/>
      <c r="C34" s="120"/>
      <c r="D34" s="120"/>
      <c r="E34" s="120"/>
      <c r="F34" s="120"/>
      <c r="G34" s="120"/>
      <c r="H34" s="120"/>
      <c r="I34" s="120"/>
      <c r="J34" s="120"/>
    </row>
    <row r="35" spans="1:10" x14ac:dyDescent="0.2">
      <c r="A35" s="120"/>
      <c r="B35" s="120"/>
      <c r="C35" s="120"/>
      <c r="D35" s="120"/>
      <c r="E35" s="120"/>
      <c r="F35" s="120"/>
      <c r="G35" s="120"/>
      <c r="H35" s="120"/>
      <c r="I35" s="120"/>
      <c r="J35" s="120"/>
    </row>
    <row r="36" spans="1:10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</row>
    <row r="37" spans="1:10" x14ac:dyDescent="0.2">
      <c r="A37" s="120"/>
      <c r="B37" s="120"/>
      <c r="C37" s="120"/>
      <c r="D37" s="120"/>
      <c r="E37" s="120"/>
      <c r="F37" s="120"/>
      <c r="G37" s="120"/>
      <c r="H37" s="120"/>
      <c r="I37" s="120"/>
      <c r="J37" s="120"/>
    </row>
    <row r="38" spans="1:10" x14ac:dyDescent="0.2">
      <c r="A38" s="120"/>
      <c r="B38" s="120"/>
      <c r="C38" s="120"/>
      <c r="D38" s="120"/>
      <c r="E38" s="120"/>
      <c r="F38" s="120"/>
      <c r="G38" s="120"/>
      <c r="H38" s="120"/>
      <c r="I38" s="120"/>
      <c r="J38" s="120"/>
    </row>
    <row r="39" spans="1:10" x14ac:dyDescent="0.2">
      <c r="A39" s="120"/>
      <c r="B39" s="120"/>
      <c r="C39" s="120"/>
      <c r="D39" s="120"/>
      <c r="E39" s="120"/>
      <c r="F39" s="120"/>
      <c r="G39" s="120"/>
      <c r="H39" s="120"/>
      <c r="I39" s="120"/>
      <c r="J39" s="120"/>
    </row>
    <row r="40" spans="1:10" x14ac:dyDescent="0.2">
      <c r="A40" s="120"/>
      <c r="B40" s="120"/>
      <c r="C40" s="120"/>
      <c r="D40" s="120"/>
      <c r="E40" s="120"/>
      <c r="F40" s="120"/>
      <c r="G40" s="120"/>
      <c r="H40" s="120"/>
      <c r="I40" s="120"/>
      <c r="J40" s="120"/>
    </row>
    <row r="41" spans="1:10" x14ac:dyDescent="0.2">
      <c r="A41" s="120"/>
      <c r="B41" s="120"/>
      <c r="C41" s="120"/>
      <c r="D41" s="120"/>
      <c r="E41" s="120"/>
      <c r="F41" s="120"/>
      <c r="G41" s="120"/>
      <c r="H41" s="120"/>
      <c r="I41" s="120"/>
      <c r="J41" s="120"/>
    </row>
    <row r="42" spans="1:10" x14ac:dyDescent="0.2">
      <c r="A42" s="120"/>
      <c r="B42" s="120"/>
      <c r="C42" s="120"/>
      <c r="D42" s="120"/>
      <c r="E42" s="120"/>
      <c r="F42" s="120"/>
      <c r="G42" s="120"/>
      <c r="H42" s="120"/>
      <c r="I42" s="120"/>
      <c r="J42" s="120"/>
    </row>
    <row r="43" spans="1:10" x14ac:dyDescent="0.2">
      <c r="A43" s="120"/>
      <c r="B43" s="120"/>
      <c r="C43" s="120"/>
      <c r="D43" s="120"/>
      <c r="E43" s="120"/>
      <c r="F43" s="120"/>
      <c r="G43" s="120"/>
      <c r="H43" s="120"/>
      <c r="I43" s="120"/>
      <c r="J43" s="120"/>
    </row>
    <row r="44" spans="1:10" x14ac:dyDescent="0.2">
      <c r="A44" s="120"/>
      <c r="B44" s="120"/>
      <c r="C44" s="120"/>
      <c r="D44" s="120"/>
      <c r="E44" s="120"/>
      <c r="F44" s="120"/>
      <c r="G44" s="120"/>
      <c r="H44" s="120"/>
      <c r="I44" s="120"/>
      <c r="J44" s="120"/>
    </row>
    <row r="45" spans="1:10" x14ac:dyDescent="0.2">
      <c r="A45" s="120"/>
      <c r="B45" s="120"/>
      <c r="C45" s="120"/>
      <c r="D45" s="120"/>
      <c r="E45" s="120"/>
      <c r="F45" s="120"/>
      <c r="G45" s="120"/>
      <c r="H45" s="120"/>
      <c r="I45" s="120"/>
      <c r="J45" s="120"/>
    </row>
    <row r="46" spans="1:10" x14ac:dyDescent="0.2">
      <c r="A46" s="120"/>
      <c r="B46" s="120"/>
      <c r="C46" s="120"/>
      <c r="D46" s="120"/>
      <c r="E46" s="120"/>
      <c r="F46" s="120"/>
      <c r="G46" s="120"/>
      <c r="H46" s="120"/>
      <c r="I46" s="120"/>
      <c r="J46" s="120"/>
    </row>
    <row r="47" spans="1:10" x14ac:dyDescent="0.2">
      <c r="A47" s="120"/>
      <c r="B47" s="120"/>
      <c r="C47" s="120"/>
      <c r="D47" s="120"/>
      <c r="E47" s="120"/>
      <c r="F47" s="120"/>
      <c r="G47" s="120"/>
      <c r="H47" s="120"/>
      <c r="I47" s="120"/>
      <c r="J47" s="120"/>
    </row>
    <row r="48" spans="1:10" x14ac:dyDescent="0.2">
      <c r="A48" s="120"/>
      <c r="B48" s="120"/>
      <c r="C48" s="120"/>
      <c r="D48" s="120"/>
      <c r="E48" s="120"/>
      <c r="F48" s="120"/>
      <c r="G48" s="120"/>
      <c r="H48" s="120"/>
      <c r="I48" s="120"/>
      <c r="J48" s="120"/>
    </row>
    <row r="49" spans="1:10" x14ac:dyDescent="0.2">
      <c r="A49" s="120"/>
      <c r="B49" s="120"/>
      <c r="C49" s="120"/>
      <c r="D49" s="120"/>
      <c r="E49" s="120"/>
      <c r="F49" s="120"/>
      <c r="G49" s="120"/>
      <c r="H49" s="120"/>
      <c r="I49" s="120"/>
      <c r="J49" s="120"/>
    </row>
    <row r="50" spans="1:10" x14ac:dyDescent="0.2">
      <c r="A50" s="120"/>
      <c r="B50" s="120"/>
      <c r="C50" s="120"/>
      <c r="D50" s="120"/>
      <c r="E50" s="120"/>
      <c r="F50" s="120"/>
      <c r="G50" s="120"/>
      <c r="H50" s="120"/>
      <c r="I50" s="120"/>
      <c r="J50" s="120"/>
    </row>
    <row r="51" spans="1:10" x14ac:dyDescent="0.2">
      <c r="A51" s="120"/>
      <c r="B51" s="120"/>
      <c r="C51" s="120"/>
      <c r="D51" s="120"/>
      <c r="E51" s="120"/>
      <c r="F51" s="120"/>
      <c r="G51" s="120"/>
      <c r="H51" s="120"/>
      <c r="I51" s="120"/>
      <c r="J51" s="120"/>
    </row>
  </sheetData>
  <mergeCells count="2">
    <mergeCell ref="A18:F18"/>
    <mergeCell ref="A25:F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workbookViewId="0"/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5.42578125" style="2" customWidth="1"/>
    <col min="4" max="4" width="14" style="2" customWidth="1"/>
    <col min="5" max="5" width="18.7109375" style="2" customWidth="1"/>
    <col min="6" max="6" width="14.140625" style="2" customWidth="1"/>
    <col min="7" max="7" width="12.85546875" style="2" customWidth="1"/>
    <col min="8" max="8" width="18.140625" style="2" customWidth="1"/>
    <col min="9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6" ht="6.75" customHeight="1" thickBot="1" x14ac:dyDescent="0.25"/>
    <row r="2" spans="1:16" ht="16.5" thickBot="1" x14ac:dyDescent="0.25">
      <c r="A2" s="180" t="s">
        <v>18</v>
      </c>
      <c r="B2" s="181"/>
      <c r="C2" s="181"/>
      <c r="D2" s="181"/>
      <c r="E2" s="181"/>
      <c r="F2" s="181"/>
      <c r="G2" s="181"/>
      <c r="H2" s="181"/>
      <c r="I2" s="182"/>
    </row>
    <row r="3" spans="1:16" ht="5.25" customHeight="1" x14ac:dyDescent="0.2"/>
    <row r="4" spans="1:16" ht="15" x14ac:dyDescent="0.25">
      <c r="A4" s="1" t="s">
        <v>48</v>
      </c>
    </row>
    <row r="5" spans="1:16" ht="15" x14ac:dyDescent="0.25">
      <c r="A5" s="3" t="s">
        <v>49</v>
      </c>
    </row>
    <row r="6" spans="1:16" ht="25.5" x14ac:dyDescent="0.2">
      <c r="A6" s="48" t="s">
        <v>52</v>
      </c>
      <c r="B6" s="38" t="s">
        <v>15</v>
      </c>
      <c r="F6" s="39" t="s">
        <v>0</v>
      </c>
      <c r="G6" s="41" t="s">
        <v>10</v>
      </c>
    </row>
    <row r="7" spans="1:16" ht="12.75" customHeight="1" x14ac:dyDescent="0.2">
      <c r="A7" s="161" t="s">
        <v>53</v>
      </c>
      <c r="B7" s="4">
        <v>24606</v>
      </c>
      <c r="F7" s="40">
        <v>0.08</v>
      </c>
      <c r="G7" s="42">
        <v>2</v>
      </c>
      <c r="L7" s="2">
        <v>2</v>
      </c>
      <c r="M7" s="93">
        <v>24606</v>
      </c>
      <c r="N7" s="93">
        <v>241750</v>
      </c>
      <c r="O7" s="2">
        <v>25</v>
      </c>
      <c r="P7" s="2">
        <v>255</v>
      </c>
    </row>
    <row r="8" spans="1:16" x14ac:dyDescent="0.2">
      <c r="A8" s="161"/>
      <c r="B8" s="4">
        <v>6377</v>
      </c>
      <c r="F8" s="19"/>
      <c r="G8" s="20" t="s">
        <v>7</v>
      </c>
      <c r="H8" s="32">
        <f>G7*F7</f>
        <v>0.16</v>
      </c>
      <c r="I8" s="21" t="str">
        <f>G6</f>
        <v>años</v>
      </c>
      <c r="L8" s="2">
        <v>3</v>
      </c>
      <c r="M8" s="93">
        <v>6377</v>
      </c>
      <c r="N8" s="93">
        <v>240301</v>
      </c>
      <c r="O8" s="2">
        <v>28</v>
      </c>
      <c r="P8" s="2">
        <v>255</v>
      </c>
    </row>
    <row r="9" spans="1:16" x14ac:dyDescent="0.2">
      <c r="A9" s="161"/>
      <c r="B9" s="4">
        <v>11944</v>
      </c>
      <c r="L9" s="2">
        <v>4</v>
      </c>
      <c r="M9" s="93">
        <v>11944</v>
      </c>
      <c r="N9" s="93">
        <v>243229</v>
      </c>
      <c r="O9" s="2">
        <v>28</v>
      </c>
      <c r="P9" s="2">
        <v>255</v>
      </c>
    </row>
    <row r="10" spans="1:16" ht="38.25" x14ac:dyDescent="0.2">
      <c r="A10" s="161"/>
      <c r="D10" s="37" t="s">
        <v>15</v>
      </c>
      <c r="E10" s="28" t="s">
        <v>16</v>
      </c>
      <c r="F10" s="45"/>
      <c r="G10" s="46"/>
      <c r="H10" s="28" t="s">
        <v>17</v>
      </c>
      <c r="I10" s="7"/>
    </row>
    <row r="11" spans="1:16" x14ac:dyDescent="0.2">
      <c r="C11" s="5" t="s">
        <v>8</v>
      </c>
      <c r="D11" s="6">
        <f>B7</f>
        <v>24606</v>
      </c>
      <c r="E11" s="33">
        <f>H8</f>
        <v>0.16</v>
      </c>
      <c r="F11" s="7" t="str">
        <f>G6</f>
        <v>años</v>
      </c>
      <c r="H11" s="43">
        <f>G7-E11</f>
        <v>1.84</v>
      </c>
      <c r="I11" s="6" t="str">
        <f>G6</f>
        <v>años</v>
      </c>
    </row>
    <row r="12" spans="1:16" x14ac:dyDescent="0.2">
      <c r="C12" s="29" t="s">
        <v>46</v>
      </c>
      <c r="D12" s="6">
        <f>B8</f>
        <v>6377</v>
      </c>
      <c r="E12" s="31">
        <f>D12*E11/D11</f>
        <v>4.1466309030317811E-2</v>
      </c>
      <c r="F12" s="7" t="str">
        <f>G6</f>
        <v>años</v>
      </c>
      <c r="H12" s="9">
        <f>G7-E12</f>
        <v>1.9585336909696822</v>
      </c>
      <c r="I12" s="6" t="str">
        <f>G6</f>
        <v>años</v>
      </c>
    </row>
    <row r="13" spans="1:16" x14ac:dyDescent="0.2">
      <c r="C13" s="29" t="s">
        <v>47</v>
      </c>
      <c r="D13" s="6">
        <f>B9</f>
        <v>11944</v>
      </c>
      <c r="E13" s="31">
        <f>D13*E11/D11</f>
        <v>7.7665610013817762E-2</v>
      </c>
      <c r="F13" s="7" t="str">
        <f>G6</f>
        <v>años</v>
      </c>
      <c r="H13" s="9">
        <f>G7-E13</f>
        <v>1.9223343899861822</v>
      </c>
      <c r="I13" s="8" t="str">
        <f>G6</f>
        <v>años</v>
      </c>
    </row>
    <row r="14" spans="1:16" x14ac:dyDescent="0.2">
      <c r="I14" s="10"/>
    </row>
    <row r="15" spans="1:16" x14ac:dyDescent="0.2">
      <c r="E15" s="11" t="s">
        <v>1</v>
      </c>
      <c r="F15" s="34">
        <f>E13-E12</f>
        <v>3.6199300983499952E-2</v>
      </c>
      <c r="G15" s="12" t="str">
        <f>F12</f>
        <v>años</v>
      </c>
      <c r="H15" s="12" t="s">
        <v>2</v>
      </c>
      <c r="I15" s="35">
        <f>G7</f>
        <v>2</v>
      </c>
      <c r="J15" s="13" t="str">
        <f>G6</f>
        <v>años</v>
      </c>
    </row>
    <row r="16" spans="1:16" x14ac:dyDescent="0.2">
      <c r="E16" s="14"/>
      <c r="F16" s="44">
        <f>F15*365.25</f>
        <v>13.221794684223358</v>
      </c>
      <c r="G16" s="22" t="s">
        <v>3</v>
      </c>
      <c r="H16" s="15" t="s">
        <v>4</v>
      </c>
      <c r="I16" s="36">
        <f>G7</f>
        <v>2</v>
      </c>
      <c r="J16" s="16" t="str">
        <f>G6</f>
        <v>años</v>
      </c>
    </row>
    <row r="17" spans="1:11" ht="13.5" thickBot="1" x14ac:dyDescent="0.25"/>
    <row r="18" spans="1:11" ht="25.5" customHeight="1" thickBot="1" x14ac:dyDescent="0.25">
      <c r="A18" s="155" t="s">
        <v>56</v>
      </c>
      <c r="B18" s="156"/>
      <c r="C18" s="156"/>
      <c r="D18" s="156"/>
      <c r="E18" s="156"/>
      <c r="F18" s="157"/>
      <c r="G18" s="120"/>
      <c r="H18" s="120"/>
      <c r="I18" s="121"/>
      <c r="J18" s="120"/>
    </row>
    <row r="19" spans="1:11" ht="25.5" x14ac:dyDescent="0.2">
      <c r="A19" s="23"/>
      <c r="B19" s="122" t="str">
        <f>C12</f>
        <v>Semaglutida, n= 1648</v>
      </c>
      <c r="C19" s="122" t="str">
        <f>C13</f>
        <v>Placebo, n= 1649</v>
      </c>
      <c r="D19" s="123"/>
      <c r="E19" s="123"/>
      <c r="F19" s="123"/>
      <c r="G19" s="120"/>
      <c r="H19" s="123"/>
      <c r="I19" s="123"/>
      <c r="J19" s="123"/>
      <c r="K19" s="17"/>
    </row>
    <row r="20" spans="1:11" ht="25.5" x14ac:dyDescent="0.2">
      <c r="A20" s="24" t="s">
        <v>9</v>
      </c>
      <c r="B20" s="124" t="s">
        <v>11</v>
      </c>
      <c r="C20" s="125" t="s">
        <v>11</v>
      </c>
      <c r="D20" s="124" t="s">
        <v>6</v>
      </c>
      <c r="E20" s="123"/>
      <c r="F20" s="124" t="s">
        <v>6</v>
      </c>
      <c r="G20" s="120"/>
      <c r="H20" s="120"/>
      <c r="I20" s="121"/>
      <c r="J20" s="120"/>
    </row>
    <row r="21" spans="1:11" x14ac:dyDescent="0.2">
      <c r="A21" s="25" t="str">
        <f>CONCATENATE(G7," ",G6)</f>
        <v>2 años</v>
      </c>
      <c r="B21" s="126" t="str">
        <f>F12</f>
        <v>años</v>
      </c>
      <c r="C21" s="127" t="str">
        <f>F12</f>
        <v>años</v>
      </c>
      <c r="D21" s="126" t="str">
        <f>G15</f>
        <v>años</v>
      </c>
      <c r="E21" s="120"/>
      <c r="F21" s="126" t="str">
        <f>G16</f>
        <v>días</v>
      </c>
      <c r="G21" s="120"/>
      <c r="H21" s="120"/>
      <c r="I21" s="120"/>
      <c r="J21" s="120"/>
    </row>
    <row r="22" spans="1:11" s="27" customFormat="1" ht="5.25" customHeight="1" x14ac:dyDescent="0.2">
      <c r="A22" s="26"/>
      <c r="B22" s="123"/>
      <c r="C22" s="123"/>
      <c r="D22" s="123"/>
      <c r="E22" s="128"/>
      <c r="F22" s="123"/>
      <c r="G22" s="128"/>
      <c r="H22" s="128"/>
      <c r="I22" s="128"/>
      <c r="J22" s="128"/>
    </row>
    <row r="23" spans="1:11" ht="17.25" customHeight="1" x14ac:dyDescent="0.2">
      <c r="A23" s="129" t="str">
        <f>A6</f>
        <v>Variable Renal</v>
      </c>
      <c r="B23" s="130">
        <f>E12</f>
        <v>4.1466309030317811E-2</v>
      </c>
      <c r="C23" s="130">
        <f>E13</f>
        <v>7.7665610013817762E-2</v>
      </c>
      <c r="D23" s="130">
        <f>F15</f>
        <v>3.6199300983499952E-2</v>
      </c>
      <c r="E23" s="120"/>
      <c r="F23" s="131">
        <f>F16</f>
        <v>13.221794684223358</v>
      </c>
      <c r="G23" s="120"/>
      <c r="H23" s="120"/>
      <c r="I23" s="120"/>
      <c r="J23" s="120"/>
    </row>
    <row r="24" spans="1:11" ht="3.75" customHeight="1" x14ac:dyDescent="0.2">
      <c r="A24" s="132"/>
      <c r="B24" s="133"/>
      <c r="C24" s="133"/>
      <c r="D24" s="133"/>
      <c r="E24" s="120"/>
      <c r="F24" s="134"/>
      <c r="G24" s="120"/>
      <c r="H24" s="120"/>
      <c r="I24" s="120"/>
      <c r="J24" s="120"/>
    </row>
    <row r="25" spans="1:11" x14ac:dyDescent="0.2">
      <c r="A25" s="158" t="s">
        <v>5</v>
      </c>
      <c r="B25" s="159"/>
      <c r="C25" s="159"/>
      <c r="D25" s="159"/>
      <c r="E25" s="159"/>
      <c r="F25" s="160"/>
      <c r="G25" s="120"/>
      <c r="H25" s="120"/>
      <c r="I25" s="120"/>
      <c r="J25" s="120"/>
    </row>
    <row r="26" spans="1:11" x14ac:dyDescent="0.2">
      <c r="A26" s="120"/>
      <c r="B26" s="120"/>
      <c r="C26" s="120"/>
      <c r="D26" s="120"/>
      <c r="E26" s="120"/>
      <c r="F26" s="179" t="s">
        <v>58</v>
      </c>
      <c r="G26" s="135" t="str">
        <f>F11</f>
        <v>años</v>
      </c>
      <c r="H26" s="120"/>
      <c r="I26" s="120"/>
      <c r="J26" s="135" t="s">
        <v>3</v>
      </c>
    </row>
    <row r="27" spans="1:11" x14ac:dyDescent="0.2">
      <c r="A27" s="120"/>
      <c r="B27" s="120"/>
      <c r="C27" s="120"/>
      <c r="D27" s="120"/>
      <c r="E27" s="120"/>
      <c r="F27" s="136" t="s">
        <v>12</v>
      </c>
      <c r="G27" s="137">
        <f>B23</f>
        <v>4.1466309030317811E-2</v>
      </c>
      <c r="H27" s="138">
        <f>G27/G30</f>
        <v>2.0733154515158905E-2</v>
      </c>
      <c r="I27" s="120"/>
      <c r="J27" s="150">
        <f>G27*365.25</f>
        <v>15.14556937332358</v>
      </c>
    </row>
    <row r="28" spans="1:11" x14ac:dyDescent="0.2">
      <c r="A28" s="120"/>
      <c r="B28" s="120"/>
      <c r="C28" s="120"/>
      <c r="D28" s="120"/>
      <c r="E28" s="120"/>
      <c r="F28" s="140" t="s">
        <v>14</v>
      </c>
      <c r="G28" s="141">
        <f>C23-B23</f>
        <v>3.6199300983499952E-2</v>
      </c>
      <c r="H28" s="142">
        <f>G28/G30</f>
        <v>1.8099650491749976E-2</v>
      </c>
      <c r="I28" s="120"/>
      <c r="J28" s="151">
        <f t="shared" ref="J28:J30" si="0">G28*365.25</f>
        <v>13.221794684223358</v>
      </c>
    </row>
    <row r="29" spans="1:11" x14ac:dyDescent="0.2">
      <c r="A29" s="120"/>
      <c r="B29" s="120"/>
      <c r="C29" s="120"/>
      <c r="D29" s="120"/>
      <c r="E29" s="120"/>
      <c r="F29" s="144" t="s">
        <v>13</v>
      </c>
      <c r="G29" s="145">
        <f>H13</f>
        <v>1.9223343899861822</v>
      </c>
      <c r="H29" s="146">
        <f>G29/G30</f>
        <v>0.96116719499309111</v>
      </c>
      <c r="I29" s="120"/>
      <c r="J29" s="152">
        <f t="shared" si="0"/>
        <v>702.13263594245302</v>
      </c>
    </row>
    <row r="30" spans="1:11" x14ac:dyDescent="0.2">
      <c r="A30" s="120"/>
      <c r="B30" s="120"/>
      <c r="C30" s="120"/>
      <c r="D30" s="120"/>
      <c r="E30" s="120"/>
      <c r="F30" s="120"/>
      <c r="G30" s="148">
        <f>SUM(G27:G29)</f>
        <v>2</v>
      </c>
      <c r="H30" s="120"/>
      <c r="I30" s="120"/>
      <c r="J30" s="153">
        <f t="shared" si="0"/>
        <v>730.5</v>
      </c>
    </row>
    <row r="31" spans="1:11" x14ac:dyDescent="0.2">
      <c r="A31" s="120"/>
      <c r="B31" s="120"/>
      <c r="C31" s="120"/>
      <c r="D31" s="120"/>
      <c r="E31" s="120"/>
      <c r="F31" s="120"/>
      <c r="G31" s="120"/>
      <c r="H31" s="120"/>
      <c r="I31" s="120"/>
      <c r="J31" s="120"/>
    </row>
    <row r="32" spans="1:11" x14ac:dyDescent="0.2">
      <c r="A32" s="120"/>
      <c r="B32" s="120"/>
      <c r="C32" s="120"/>
      <c r="D32" s="120"/>
      <c r="E32" s="120"/>
      <c r="F32" s="120"/>
      <c r="G32" s="120"/>
      <c r="H32" s="120"/>
      <c r="I32" s="120"/>
      <c r="J32" s="120"/>
    </row>
    <row r="33" spans="1:10" x14ac:dyDescent="0.2">
      <c r="A33" s="120"/>
      <c r="B33" s="120"/>
      <c r="C33" s="120"/>
      <c r="D33" s="120"/>
      <c r="E33" s="120"/>
      <c r="F33" s="120"/>
      <c r="G33" s="120"/>
      <c r="H33" s="120"/>
      <c r="I33" s="120"/>
      <c r="J33" s="120"/>
    </row>
    <row r="34" spans="1:10" x14ac:dyDescent="0.2">
      <c r="A34" s="120"/>
      <c r="B34" s="120"/>
      <c r="C34" s="120"/>
      <c r="D34" s="120"/>
      <c r="E34" s="120"/>
      <c r="F34" s="120"/>
      <c r="G34" s="120"/>
      <c r="H34" s="120"/>
      <c r="I34" s="120"/>
      <c r="J34" s="120"/>
    </row>
    <row r="35" spans="1:10" x14ac:dyDescent="0.2">
      <c r="A35" s="120"/>
      <c r="B35" s="120"/>
      <c r="C35" s="120"/>
      <c r="D35" s="120"/>
      <c r="E35" s="120"/>
      <c r="F35" s="120"/>
      <c r="G35" s="120"/>
      <c r="H35" s="120"/>
      <c r="I35" s="120"/>
      <c r="J35" s="120"/>
    </row>
    <row r="36" spans="1:10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</row>
    <row r="37" spans="1:10" x14ac:dyDescent="0.2">
      <c r="A37" s="120"/>
      <c r="B37" s="120"/>
      <c r="C37" s="120"/>
      <c r="D37" s="120"/>
      <c r="E37" s="120"/>
      <c r="F37" s="120"/>
      <c r="G37" s="120"/>
      <c r="H37" s="120"/>
      <c r="I37" s="120"/>
      <c r="J37" s="120"/>
    </row>
    <row r="38" spans="1:10" x14ac:dyDescent="0.2">
      <c r="A38" s="120"/>
      <c r="B38" s="120"/>
      <c r="C38" s="120"/>
      <c r="D38" s="120"/>
      <c r="E38" s="120"/>
      <c r="F38" s="120"/>
      <c r="G38" s="120"/>
      <c r="H38" s="120"/>
      <c r="I38" s="120"/>
      <c r="J38" s="120"/>
    </row>
    <row r="39" spans="1:10" x14ac:dyDescent="0.2">
      <c r="A39" s="120"/>
      <c r="B39" s="120"/>
      <c r="C39" s="120"/>
      <c r="D39" s="120"/>
      <c r="E39" s="120"/>
      <c r="F39" s="120"/>
      <c r="G39" s="120"/>
      <c r="H39" s="120"/>
      <c r="I39" s="120"/>
      <c r="J39" s="120"/>
    </row>
    <row r="40" spans="1:10" x14ac:dyDescent="0.2">
      <c r="A40" s="120"/>
      <c r="B40" s="120"/>
      <c r="C40" s="120"/>
      <c r="D40" s="120"/>
      <c r="E40" s="120"/>
      <c r="F40" s="120"/>
      <c r="G40" s="120"/>
      <c r="H40" s="120"/>
      <c r="I40" s="120"/>
      <c r="J40" s="120"/>
    </row>
    <row r="41" spans="1:10" x14ac:dyDescent="0.2">
      <c r="A41" s="120"/>
      <c r="B41" s="120"/>
      <c r="C41" s="120"/>
      <c r="D41" s="120"/>
      <c r="E41" s="120"/>
      <c r="F41" s="120"/>
      <c r="G41" s="120"/>
      <c r="H41" s="120"/>
      <c r="I41" s="120"/>
      <c r="J41" s="120"/>
    </row>
    <row r="42" spans="1:10" x14ac:dyDescent="0.2">
      <c r="A42" s="120"/>
      <c r="B42" s="120"/>
      <c r="C42" s="120"/>
      <c r="D42" s="120"/>
      <c r="E42" s="120"/>
      <c r="F42" s="120"/>
      <c r="G42" s="120"/>
      <c r="H42" s="120"/>
      <c r="I42" s="120"/>
      <c r="J42" s="120"/>
    </row>
    <row r="43" spans="1:10" x14ac:dyDescent="0.2">
      <c r="A43" s="120"/>
      <c r="B43" s="120"/>
      <c r="C43" s="120"/>
      <c r="D43" s="120"/>
      <c r="E43" s="120"/>
      <c r="F43" s="120"/>
      <c r="G43" s="120"/>
      <c r="H43" s="120"/>
      <c r="I43" s="120"/>
      <c r="J43" s="120"/>
    </row>
    <row r="44" spans="1:10" x14ac:dyDescent="0.2">
      <c r="A44" s="120"/>
      <c r="B44" s="120"/>
      <c r="C44" s="120"/>
      <c r="D44" s="120"/>
      <c r="E44" s="120"/>
      <c r="F44" s="120"/>
      <c r="G44" s="120"/>
      <c r="H44" s="120"/>
      <c r="I44" s="120"/>
      <c r="J44" s="120"/>
    </row>
    <row r="45" spans="1:10" x14ac:dyDescent="0.2">
      <c r="A45" s="120"/>
      <c r="B45" s="120"/>
      <c r="C45" s="120"/>
      <c r="D45" s="120"/>
      <c r="E45" s="120"/>
      <c r="F45" s="120"/>
      <c r="G45" s="120"/>
      <c r="H45" s="120"/>
      <c r="I45" s="120"/>
      <c r="J45" s="120"/>
    </row>
    <row r="46" spans="1:10" x14ac:dyDescent="0.2">
      <c r="A46" s="120"/>
      <c r="B46" s="120"/>
      <c r="C46" s="120"/>
      <c r="D46" s="120"/>
      <c r="E46" s="120"/>
      <c r="F46" s="120"/>
      <c r="G46" s="120"/>
      <c r="H46" s="120"/>
      <c r="I46" s="120"/>
      <c r="J46" s="120"/>
    </row>
    <row r="47" spans="1:10" x14ac:dyDescent="0.2">
      <c r="A47" s="120"/>
      <c r="B47" s="120"/>
      <c r="C47" s="120"/>
      <c r="D47" s="120"/>
      <c r="E47" s="120"/>
      <c r="F47" s="120"/>
      <c r="G47" s="120"/>
      <c r="H47" s="120"/>
      <c r="I47" s="120"/>
      <c r="J47" s="120"/>
    </row>
    <row r="48" spans="1:10" x14ac:dyDescent="0.2">
      <c r="A48" s="120"/>
      <c r="B48" s="120"/>
      <c r="C48" s="120"/>
      <c r="D48" s="120"/>
      <c r="E48" s="120"/>
      <c r="F48" s="120"/>
      <c r="G48" s="120"/>
      <c r="H48" s="120"/>
      <c r="I48" s="120"/>
      <c r="J48" s="120"/>
    </row>
    <row r="49" spans="1:10" x14ac:dyDescent="0.2">
      <c r="A49" s="120"/>
      <c r="B49" s="120"/>
      <c r="C49" s="120"/>
      <c r="D49" s="120"/>
      <c r="E49" s="120"/>
      <c r="F49" s="120"/>
      <c r="G49" s="120"/>
      <c r="H49" s="120"/>
      <c r="I49" s="120"/>
      <c r="J49" s="120"/>
    </row>
    <row r="50" spans="1:10" x14ac:dyDescent="0.2">
      <c r="A50" s="120"/>
      <c r="B50" s="120"/>
      <c r="C50" s="120"/>
      <c r="D50" s="120"/>
      <c r="E50" s="120"/>
      <c r="F50" s="120"/>
      <c r="G50" s="120"/>
      <c r="H50" s="120"/>
      <c r="I50" s="120"/>
      <c r="J50" s="120"/>
    </row>
  </sheetData>
  <mergeCells count="3">
    <mergeCell ref="A18:F18"/>
    <mergeCell ref="A25:F25"/>
    <mergeCell ref="A7:A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"/>
  <sheetViews>
    <sheetView topLeftCell="A4" zoomScaleNormal="100" workbookViewId="0">
      <selection activeCell="A4" sqref="A4"/>
    </sheetView>
  </sheetViews>
  <sheetFormatPr baseColWidth="10" defaultRowHeight="15" x14ac:dyDescent="0.25"/>
  <cols>
    <col min="1" max="1" width="12.28515625" customWidth="1"/>
    <col min="3" max="4" width="10.5703125" customWidth="1"/>
    <col min="5" max="5" width="5.28515625" customWidth="1"/>
    <col min="6" max="10" width="3.7109375" customWidth="1"/>
    <col min="11" max="11" width="4.42578125" style="50" customWidth="1"/>
    <col min="12" max="20" width="3.7109375" style="50" customWidth="1"/>
    <col min="26" max="26" width="7.140625" customWidth="1"/>
  </cols>
  <sheetData>
    <row r="1" spans="1:16" hidden="1" x14ac:dyDescent="0.25">
      <c r="A1" s="49" t="str">
        <f>B7</f>
        <v>años</v>
      </c>
      <c r="B1" s="49" t="s">
        <v>20</v>
      </c>
      <c r="C1" s="49" t="s">
        <v>21</v>
      </c>
      <c r="D1" s="49" t="s">
        <v>22</v>
      </c>
      <c r="E1" s="49"/>
      <c r="F1" s="49"/>
      <c r="K1"/>
      <c r="L1"/>
      <c r="M1"/>
      <c r="N1"/>
      <c r="O1"/>
      <c r="P1"/>
    </row>
    <row r="2" spans="1:16" hidden="1" x14ac:dyDescent="0.25">
      <c r="A2" s="49" t="s">
        <v>23</v>
      </c>
      <c r="B2" s="49" t="s">
        <v>24</v>
      </c>
      <c r="C2" s="49" t="s">
        <v>25</v>
      </c>
      <c r="D2" s="49" t="s">
        <v>26</v>
      </c>
      <c r="E2" s="49" t="str">
        <f>CONCATENATE(B2," ",B5," ",C2," ",B11," ",B7)</f>
        <v>puede representarse llegando los 99 pacientes, a los 2 años</v>
      </c>
      <c r="F2" s="49"/>
      <c r="G2" s="51" t="str">
        <f>CONCATENATE(A2," ",E2,D2)</f>
        <v>NO puede representarse llegando los 99 pacientes, a los 2 años, pues habría que recortar o ampliar los tiempos respectivos de uno o más pacientes "libres de evento" o "con evento"</v>
      </c>
      <c r="K2"/>
      <c r="L2"/>
      <c r="M2"/>
      <c r="N2"/>
      <c r="O2"/>
      <c r="P2"/>
    </row>
    <row r="3" spans="1:16" hidden="1" x14ac:dyDescent="0.25">
      <c r="A3" s="52"/>
      <c r="C3" s="52"/>
      <c r="D3" s="52"/>
      <c r="E3" s="52"/>
      <c r="F3" s="52"/>
      <c r="G3" s="52"/>
      <c r="H3" s="52"/>
      <c r="I3" s="53"/>
      <c r="K3"/>
      <c r="L3"/>
      <c r="M3"/>
      <c r="N3"/>
      <c r="O3"/>
      <c r="P3"/>
    </row>
    <row r="4" spans="1:16" ht="24" customHeight="1" x14ac:dyDescent="0.25">
      <c r="A4" s="171" t="s">
        <v>60</v>
      </c>
      <c r="D4" s="52"/>
      <c r="E4" s="52"/>
      <c r="F4" s="52"/>
      <c r="G4" s="52"/>
      <c r="I4" s="53"/>
      <c r="K4"/>
      <c r="L4"/>
      <c r="M4"/>
      <c r="N4"/>
      <c r="O4"/>
      <c r="P4"/>
    </row>
    <row r="5" spans="1:16" ht="25.5" x14ac:dyDescent="0.25">
      <c r="A5" s="172" t="s">
        <v>57</v>
      </c>
      <c r="B5" s="54">
        <f>E5+D5+C5</f>
        <v>99</v>
      </c>
      <c r="C5" s="55">
        <v>2</v>
      </c>
      <c r="D5" s="56">
        <v>1</v>
      </c>
      <c r="E5" s="57">
        <v>96</v>
      </c>
      <c r="G5" s="52"/>
      <c r="H5" s="169" t="s">
        <v>48</v>
      </c>
      <c r="I5" s="52"/>
      <c r="K5"/>
      <c r="L5"/>
      <c r="M5"/>
      <c r="N5"/>
      <c r="O5"/>
      <c r="P5"/>
    </row>
    <row r="6" spans="1:16" ht="18" customHeight="1" x14ac:dyDescent="0.25">
      <c r="A6" s="52"/>
      <c r="C6" s="58"/>
      <c r="D6" s="59"/>
      <c r="E6" s="60"/>
      <c r="F6" s="52"/>
      <c r="G6" s="52"/>
      <c r="H6" s="170" t="s">
        <v>49</v>
      </c>
      <c r="I6" s="52"/>
      <c r="K6"/>
      <c r="L6"/>
      <c r="M6"/>
      <c r="N6"/>
      <c r="O6"/>
      <c r="P6"/>
    </row>
    <row r="7" spans="1:16" ht="39.75" customHeight="1" x14ac:dyDescent="0.25">
      <c r="A7" s="173" t="s">
        <v>58</v>
      </c>
      <c r="B7" s="61" t="s">
        <v>10</v>
      </c>
      <c r="C7" s="62" t="str">
        <f>CONCATENATE(A1," ",B1," ",B5," ",C1)</f>
        <v>años de los 99 del grupo Interv</v>
      </c>
      <c r="D7" s="62" t="str">
        <f>CONCATENATE(A1," ",B1," ",B5," ",D1)</f>
        <v>años de los 99 del grupo Contr</v>
      </c>
      <c r="E7" s="52"/>
      <c r="F7" s="52"/>
      <c r="G7" s="52"/>
      <c r="H7" s="52"/>
      <c r="I7" s="52"/>
      <c r="K7"/>
      <c r="L7"/>
      <c r="M7"/>
      <c r="N7"/>
      <c r="O7"/>
      <c r="P7"/>
    </row>
    <row r="8" spans="1:16" ht="26.25" x14ac:dyDescent="0.25">
      <c r="A8" s="63" t="s">
        <v>12</v>
      </c>
      <c r="B8" s="64">
        <v>1.8745271122320304E-2</v>
      </c>
      <c r="C8" s="65">
        <f>B8*B5</f>
        <v>1.85578184110971</v>
      </c>
      <c r="D8" s="162">
        <f>(B8+B9)*B5</f>
        <v>3.0929697351828502</v>
      </c>
      <c r="E8" s="66"/>
      <c r="F8" s="66"/>
      <c r="G8" s="67"/>
      <c r="H8" s="52"/>
      <c r="I8" s="52"/>
      <c r="K8"/>
      <c r="L8"/>
      <c r="M8"/>
      <c r="N8"/>
      <c r="O8"/>
      <c r="P8"/>
    </row>
    <row r="9" spans="1:16" ht="26.25" x14ac:dyDescent="0.25">
      <c r="A9" s="68" t="s">
        <v>14</v>
      </c>
      <c r="B9" s="69">
        <v>1.2496847414880202E-2</v>
      </c>
      <c r="C9" s="163">
        <f>(B10+B9)*B5</f>
        <v>196.14421815889028</v>
      </c>
      <c r="D9" s="162"/>
      <c r="E9" s="59"/>
      <c r="F9" s="70"/>
      <c r="G9" s="67"/>
      <c r="H9" s="52"/>
      <c r="I9" s="52"/>
      <c r="K9"/>
      <c r="L9"/>
      <c r="M9"/>
      <c r="N9"/>
      <c r="O9"/>
      <c r="P9"/>
    </row>
    <row r="10" spans="1:16" ht="26.25" x14ac:dyDescent="0.25">
      <c r="A10" s="71" t="s">
        <v>13</v>
      </c>
      <c r="B10" s="72">
        <v>1.9687578814627995</v>
      </c>
      <c r="C10" s="163"/>
      <c r="D10" s="73">
        <f>B10*B5</f>
        <v>194.90703026481714</v>
      </c>
      <c r="E10" s="58"/>
      <c r="F10" s="70"/>
      <c r="G10" s="74"/>
      <c r="H10" s="52"/>
      <c r="I10" s="52"/>
      <c r="K10"/>
      <c r="L10"/>
      <c r="M10"/>
      <c r="N10"/>
      <c r="O10"/>
      <c r="P10"/>
    </row>
    <row r="11" spans="1:16" x14ac:dyDescent="0.25">
      <c r="A11" s="5"/>
      <c r="B11" s="75">
        <f>SUM(B8:B10)</f>
        <v>2</v>
      </c>
      <c r="C11" s="76">
        <f>C8+C9</f>
        <v>198</v>
      </c>
      <c r="D11" s="76">
        <f>D8+D10</f>
        <v>198</v>
      </c>
      <c r="E11" s="77"/>
      <c r="F11" s="77"/>
      <c r="G11" s="77"/>
      <c r="H11" s="52"/>
      <c r="I11" s="52"/>
      <c r="K11"/>
      <c r="L11"/>
      <c r="M11"/>
      <c r="N11"/>
      <c r="O11"/>
      <c r="P11"/>
    </row>
    <row r="12" spans="1:16" ht="9" customHeight="1" x14ac:dyDescent="0.25">
      <c r="A12" s="52"/>
      <c r="B12" s="52"/>
      <c r="C12" s="52"/>
      <c r="D12" s="52"/>
      <c r="E12" s="52"/>
      <c r="F12" s="52"/>
      <c r="G12" s="52"/>
      <c r="H12" s="52"/>
      <c r="I12" s="52"/>
      <c r="K12"/>
      <c r="L12"/>
      <c r="M12"/>
      <c r="N12"/>
      <c r="O12"/>
      <c r="P12"/>
    </row>
    <row r="13" spans="1:16" x14ac:dyDescent="0.25">
      <c r="A13" s="52"/>
      <c r="B13" s="52"/>
      <c r="C13" s="47">
        <f>(E5+D5)*B11</f>
        <v>194</v>
      </c>
      <c r="D13" s="47">
        <f>E5*B11</f>
        <v>192</v>
      </c>
      <c r="E13" s="52"/>
      <c r="F13" s="78" t="s">
        <v>28</v>
      </c>
      <c r="G13" s="52"/>
      <c r="H13" s="52"/>
      <c r="I13" s="52"/>
      <c r="K13"/>
      <c r="L13"/>
      <c r="M13"/>
      <c r="N13"/>
      <c r="O13"/>
      <c r="P13"/>
    </row>
    <row r="14" spans="1:16" ht="36" customHeight="1" x14ac:dyDescent="0.25">
      <c r="A14" s="164" t="s">
        <v>29</v>
      </c>
      <c r="B14" s="164"/>
      <c r="C14" s="79">
        <f>C9-C13</f>
        <v>2.1442181588902827</v>
      </c>
      <c r="D14" s="79">
        <f>D10-D13</f>
        <v>2.9070302648171378</v>
      </c>
      <c r="F14" s="165" t="str">
        <f>IF((AND(((B9+B10)/B11)&gt;((D5+E5)/B5),(B10/B11)&gt;(E5/B5))),E2,G2)</f>
        <v>puede representarse llegando los 99 pacientes, a los 2 años</v>
      </c>
      <c r="G14" s="166"/>
      <c r="H14" s="166"/>
      <c r="I14" s="166"/>
      <c r="J14" s="166"/>
      <c r="K14" s="166"/>
      <c r="L14" s="167"/>
      <c r="M14"/>
      <c r="N14"/>
      <c r="O14"/>
      <c r="P14"/>
    </row>
    <row r="15" spans="1:16" ht="18.75" customHeight="1" x14ac:dyDescent="0.25">
      <c r="A15" s="80"/>
      <c r="B15" s="80"/>
      <c r="C15" s="80"/>
      <c r="D15" s="80"/>
      <c r="F15" s="81"/>
      <c r="G15" s="81"/>
      <c r="H15" s="81"/>
      <c r="I15" s="81"/>
      <c r="J15" s="81"/>
      <c r="K15" s="81"/>
      <c r="L15" s="81"/>
      <c r="M15"/>
      <c r="N15"/>
      <c r="O15"/>
      <c r="P15"/>
    </row>
    <row r="16" spans="1:16" ht="17.25" customHeight="1" x14ac:dyDescent="0.25">
      <c r="A16" s="174" t="s">
        <v>34</v>
      </c>
      <c r="B16" s="175"/>
      <c r="G16" s="94" t="s">
        <v>36</v>
      </c>
      <c r="H16" s="81"/>
      <c r="I16" s="81"/>
      <c r="J16" s="82" t="s">
        <v>30</v>
      </c>
      <c r="K16" s="81"/>
      <c r="L16" s="81"/>
      <c r="M16" s="81"/>
      <c r="N16" s="81"/>
      <c r="O16" s="81"/>
      <c r="P16" s="81"/>
    </row>
    <row r="17" spans="1:20" x14ac:dyDescent="0.25">
      <c r="A17" s="52" t="s">
        <v>46</v>
      </c>
      <c r="F17" s="50"/>
      <c r="G17" s="184" t="s">
        <v>31</v>
      </c>
      <c r="H17" s="184"/>
      <c r="I17" s="50"/>
      <c r="J17" s="184" t="s">
        <v>31</v>
      </c>
    </row>
    <row r="18" spans="1:20" x14ac:dyDescent="0.25">
      <c r="A18" s="52" t="s">
        <v>47</v>
      </c>
      <c r="F18" s="50"/>
      <c r="G18" s="185">
        <v>1</v>
      </c>
      <c r="H18" s="185">
        <v>2</v>
      </c>
      <c r="I18" s="50"/>
      <c r="J18" s="185">
        <v>1</v>
      </c>
      <c r="K18" s="185">
        <v>2</v>
      </c>
    </row>
    <row r="19" spans="1:20" ht="15.75" thickBot="1" x14ac:dyDescent="0.3">
      <c r="E19" s="84" t="s">
        <v>32</v>
      </c>
      <c r="F19" s="186">
        <v>99</v>
      </c>
      <c r="G19" s="86"/>
      <c r="H19" s="87"/>
      <c r="I19" s="50"/>
      <c r="J19" s="86"/>
      <c r="K19" s="87"/>
      <c r="L19" s="186">
        <v>99</v>
      </c>
      <c r="M19" s="85"/>
      <c r="N19" s="85"/>
      <c r="O19" s="85"/>
      <c r="P19" s="85"/>
      <c r="Q19" s="85"/>
      <c r="R19" s="85"/>
      <c r="S19" s="85"/>
      <c r="T19" s="85"/>
    </row>
    <row r="20" spans="1:20" ht="15.75" thickBot="1" x14ac:dyDescent="0.3">
      <c r="A20" s="101" t="s">
        <v>41</v>
      </c>
      <c r="B20" s="102"/>
      <c r="C20" s="102"/>
      <c r="D20" s="103"/>
      <c r="F20" s="186">
        <v>98</v>
      </c>
      <c r="G20" s="95"/>
      <c r="H20" s="96"/>
      <c r="I20" s="50"/>
      <c r="J20" s="95"/>
      <c r="K20" s="96"/>
      <c r="L20" s="186">
        <v>98</v>
      </c>
      <c r="M20" s="85"/>
      <c r="N20" s="85"/>
      <c r="O20" s="85"/>
      <c r="P20" s="85"/>
      <c r="Q20" s="85"/>
      <c r="R20" s="85"/>
      <c r="S20" s="85"/>
      <c r="T20" s="85"/>
    </row>
    <row r="21" spans="1:20" ht="16.5" thickBot="1" x14ac:dyDescent="0.3">
      <c r="A21" s="104" t="s">
        <v>38</v>
      </c>
      <c r="B21" s="105" t="s">
        <v>39</v>
      </c>
      <c r="C21" s="105" t="s">
        <v>37</v>
      </c>
      <c r="D21" s="106" t="s">
        <v>27</v>
      </c>
      <c r="F21" s="97">
        <v>97</v>
      </c>
      <c r="G21" s="98"/>
      <c r="H21" s="187"/>
      <c r="I21" s="50"/>
      <c r="J21" s="188"/>
      <c r="K21" s="99"/>
      <c r="L21" s="100">
        <v>97</v>
      </c>
      <c r="M21" s="85"/>
      <c r="N21" s="85"/>
      <c r="O21" s="85"/>
      <c r="P21" s="85"/>
      <c r="Q21" s="85"/>
      <c r="R21" s="85"/>
      <c r="S21" s="85"/>
      <c r="T21" s="85"/>
    </row>
    <row r="22" spans="1:20" x14ac:dyDescent="0.25">
      <c r="A22" s="107" t="s">
        <v>42</v>
      </c>
      <c r="B22" s="108" t="s">
        <v>43</v>
      </c>
      <c r="C22" s="108">
        <f>B22-A22</f>
        <v>1.0100000000000001E-2</v>
      </c>
      <c r="D22" s="109">
        <f>1/C22</f>
        <v>99.009900990098998</v>
      </c>
      <c r="F22" s="88">
        <v>96</v>
      </c>
      <c r="G22" s="89"/>
      <c r="H22" s="89"/>
      <c r="I22" s="50"/>
      <c r="J22" s="89"/>
      <c r="K22" s="89"/>
      <c r="L22" s="88">
        <v>96</v>
      </c>
      <c r="M22" s="85"/>
      <c r="N22" s="85"/>
      <c r="O22" s="85"/>
      <c r="P22" s="85"/>
      <c r="Q22" s="85"/>
      <c r="R22" s="85"/>
      <c r="S22" s="85"/>
      <c r="T22" s="85"/>
    </row>
    <row r="23" spans="1:20" ht="15.75" thickBot="1" x14ac:dyDescent="0.3">
      <c r="A23" s="110" t="s">
        <v>40</v>
      </c>
      <c r="B23" s="111">
        <f>A22*D22</f>
        <v>1.5940594059405939</v>
      </c>
      <c r="C23" s="112">
        <f>C22*D22</f>
        <v>1</v>
      </c>
      <c r="D23" s="114">
        <f>(1-B22)*D22</f>
        <v>96.4158415841584</v>
      </c>
      <c r="F23" s="88">
        <v>95</v>
      </c>
      <c r="G23" s="86"/>
      <c r="H23" s="86"/>
      <c r="I23" s="50"/>
      <c r="J23" s="86"/>
      <c r="K23" s="86"/>
      <c r="L23" s="88">
        <v>95</v>
      </c>
      <c r="M23" s="85"/>
      <c r="N23" s="85"/>
      <c r="O23" s="85"/>
      <c r="P23" s="85"/>
      <c r="Q23" s="85"/>
      <c r="R23" s="85"/>
      <c r="S23" s="85"/>
      <c r="T23" s="85"/>
    </row>
    <row r="24" spans="1:20" x14ac:dyDescent="0.25">
      <c r="F24" s="88">
        <v>94</v>
      </c>
      <c r="G24" s="86"/>
      <c r="H24" s="86"/>
      <c r="I24" s="50"/>
      <c r="J24" s="86"/>
      <c r="K24" s="86"/>
      <c r="L24" s="88">
        <v>94</v>
      </c>
      <c r="M24" s="85"/>
      <c r="N24" s="85"/>
      <c r="O24" s="85"/>
      <c r="P24" s="85"/>
      <c r="Q24" s="85"/>
      <c r="R24" s="85"/>
      <c r="S24" s="85"/>
      <c r="T24" s="85"/>
    </row>
    <row r="25" spans="1:20" x14ac:dyDescent="0.25">
      <c r="F25" s="88">
        <v>93</v>
      </c>
      <c r="G25" s="86"/>
      <c r="H25" s="86"/>
      <c r="I25" s="50"/>
      <c r="J25" s="86"/>
      <c r="K25" s="86"/>
      <c r="L25" s="88">
        <v>93</v>
      </c>
      <c r="M25" s="85"/>
      <c r="N25" s="85"/>
      <c r="O25" s="85"/>
      <c r="P25" s="85"/>
      <c r="Q25" s="85"/>
      <c r="R25" s="85"/>
      <c r="S25" s="85"/>
      <c r="T25" s="85"/>
    </row>
    <row r="26" spans="1:20" x14ac:dyDescent="0.25">
      <c r="F26" s="88">
        <v>92</v>
      </c>
      <c r="G26" s="86"/>
      <c r="H26" s="86"/>
      <c r="I26" s="90"/>
      <c r="J26" s="86"/>
      <c r="K26" s="86"/>
      <c r="L26" s="88">
        <v>92</v>
      </c>
      <c r="M26" s="85"/>
      <c r="N26" s="85"/>
      <c r="O26" s="85"/>
      <c r="P26" s="85"/>
      <c r="Q26" s="85"/>
      <c r="R26" s="85"/>
      <c r="S26" s="85"/>
      <c r="T26" s="85"/>
    </row>
    <row r="27" spans="1:20" x14ac:dyDescent="0.25">
      <c r="F27" s="88">
        <v>91</v>
      </c>
      <c r="G27" s="86"/>
      <c r="H27" s="86"/>
      <c r="I27" s="90"/>
      <c r="J27" s="86"/>
      <c r="K27" s="86"/>
      <c r="L27" s="88">
        <v>91</v>
      </c>
      <c r="M27" s="85"/>
      <c r="N27" s="85"/>
      <c r="O27" s="85"/>
      <c r="P27" s="85"/>
      <c r="Q27" s="85"/>
      <c r="R27" s="85"/>
      <c r="S27" s="85"/>
      <c r="T27" s="85"/>
    </row>
    <row r="28" spans="1:20" x14ac:dyDescent="0.25">
      <c r="F28" s="88">
        <v>90</v>
      </c>
      <c r="G28" s="86"/>
      <c r="H28" s="86"/>
      <c r="J28" s="86"/>
      <c r="K28" s="86"/>
      <c r="L28" s="88">
        <v>90</v>
      </c>
    </row>
    <row r="29" spans="1:20" x14ac:dyDescent="0.25">
      <c r="F29" s="88">
        <v>89</v>
      </c>
      <c r="G29" s="86"/>
      <c r="H29" s="86"/>
      <c r="J29" s="86"/>
      <c r="K29" s="86"/>
      <c r="L29" s="88">
        <v>89</v>
      </c>
    </row>
    <row r="30" spans="1:20" x14ac:dyDescent="0.25">
      <c r="F30" s="88">
        <v>88</v>
      </c>
      <c r="G30" s="86"/>
      <c r="H30" s="86"/>
      <c r="J30" s="86"/>
      <c r="K30" s="86"/>
      <c r="L30" s="88">
        <v>88</v>
      </c>
    </row>
    <row r="31" spans="1:20" x14ac:dyDescent="0.25">
      <c r="F31" s="88">
        <v>87</v>
      </c>
      <c r="G31" s="86"/>
      <c r="H31" s="86"/>
      <c r="J31" s="86"/>
      <c r="K31" s="86"/>
      <c r="L31" s="88">
        <v>87</v>
      </c>
    </row>
    <row r="32" spans="1:20" x14ac:dyDescent="0.25">
      <c r="F32" s="88">
        <v>86</v>
      </c>
      <c r="G32" s="86"/>
      <c r="H32" s="86"/>
      <c r="J32" s="86"/>
      <c r="K32" s="86"/>
      <c r="L32" s="88">
        <v>86</v>
      </c>
    </row>
    <row r="33" spans="6:12" x14ac:dyDescent="0.25">
      <c r="F33" s="88">
        <v>85</v>
      </c>
      <c r="G33" s="86"/>
      <c r="H33" s="86"/>
      <c r="J33" s="86"/>
      <c r="K33" s="86"/>
      <c r="L33" s="88">
        <v>85</v>
      </c>
    </row>
    <row r="34" spans="6:12" x14ac:dyDescent="0.25">
      <c r="F34" s="88">
        <v>84</v>
      </c>
      <c r="G34" s="86"/>
      <c r="H34" s="86"/>
      <c r="J34" s="86"/>
      <c r="K34" s="86"/>
      <c r="L34" s="88">
        <v>84</v>
      </c>
    </row>
    <row r="35" spans="6:12" x14ac:dyDescent="0.25">
      <c r="F35" s="88">
        <v>83</v>
      </c>
      <c r="G35" s="86"/>
      <c r="H35" s="86"/>
      <c r="J35" s="86"/>
      <c r="K35" s="86"/>
      <c r="L35" s="88">
        <v>83</v>
      </c>
    </row>
    <row r="36" spans="6:12" x14ac:dyDescent="0.25">
      <c r="F36" s="88">
        <v>82</v>
      </c>
      <c r="G36" s="86"/>
      <c r="H36" s="86"/>
      <c r="J36" s="86"/>
      <c r="K36" s="86"/>
      <c r="L36" s="88">
        <v>82</v>
      </c>
    </row>
    <row r="37" spans="6:12" x14ac:dyDescent="0.25">
      <c r="F37" s="88">
        <v>81</v>
      </c>
      <c r="G37" s="86"/>
      <c r="H37" s="86"/>
      <c r="J37" s="86"/>
      <c r="K37" s="86"/>
      <c r="L37" s="88">
        <v>81</v>
      </c>
    </row>
    <row r="38" spans="6:12" x14ac:dyDescent="0.25">
      <c r="F38" s="88">
        <v>80</v>
      </c>
      <c r="G38" s="86"/>
      <c r="H38" s="86"/>
      <c r="J38" s="86"/>
      <c r="K38" s="86"/>
      <c r="L38" s="88">
        <v>80</v>
      </c>
    </row>
    <row r="39" spans="6:12" x14ac:dyDescent="0.25">
      <c r="F39" s="88">
        <v>79</v>
      </c>
      <c r="G39" s="86"/>
      <c r="H39" s="86"/>
      <c r="J39" s="86"/>
      <c r="K39" s="86"/>
      <c r="L39" s="88">
        <v>79</v>
      </c>
    </row>
    <row r="40" spans="6:12" x14ac:dyDescent="0.25">
      <c r="F40" s="88">
        <v>78</v>
      </c>
      <c r="G40" s="86"/>
      <c r="H40" s="86"/>
      <c r="J40" s="86"/>
      <c r="K40" s="86"/>
      <c r="L40" s="88">
        <v>78</v>
      </c>
    </row>
    <row r="41" spans="6:12" x14ac:dyDescent="0.25">
      <c r="F41" s="88">
        <v>77</v>
      </c>
      <c r="G41" s="86"/>
      <c r="H41" s="86"/>
      <c r="J41" s="86"/>
      <c r="K41" s="86"/>
      <c r="L41" s="88">
        <v>77</v>
      </c>
    </row>
    <row r="42" spans="6:12" x14ac:dyDescent="0.25">
      <c r="F42" s="88">
        <v>76</v>
      </c>
      <c r="G42" s="86"/>
      <c r="H42" s="86"/>
      <c r="J42" s="86"/>
      <c r="K42" s="86"/>
      <c r="L42" s="88">
        <v>76</v>
      </c>
    </row>
    <row r="43" spans="6:12" x14ac:dyDescent="0.25">
      <c r="F43" s="88">
        <v>75</v>
      </c>
      <c r="G43" s="86"/>
      <c r="H43" s="86"/>
      <c r="J43" s="86"/>
      <c r="K43" s="86"/>
      <c r="L43" s="88">
        <v>75</v>
      </c>
    </row>
    <row r="44" spans="6:12" x14ac:dyDescent="0.25">
      <c r="F44" s="88">
        <v>74</v>
      </c>
      <c r="G44" s="86"/>
      <c r="H44" s="86"/>
      <c r="J44" s="86"/>
      <c r="K44" s="86"/>
      <c r="L44" s="88">
        <v>74</v>
      </c>
    </row>
    <row r="45" spans="6:12" x14ac:dyDescent="0.25">
      <c r="F45" s="88">
        <v>73</v>
      </c>
      <c r="G45" s="86"/>
      <c r="H45" s="86"/>
      <c r="J45" s="86"/>
      <c r="K45" s="86"/>
      <c r="L45" s="88">
        <v>73</v>
      </c>
    </row>
    <row r="46" spans="6:12" x14ac:dyDescent="0.25">
      <c r="F46" s="88">
        <v>72</v>
      </c>
      <c r="G46" s="86"/>
      <c r="H46" s="86"/>
      <c r="J46" s="86"/>
      <c r="K46" s="86"/>
      <c r="L46" s="88">
        <v>72</v>
      </c>
    </row>
    <row r="47" spans="6:12" x14ac:dyDescent="0.25">
      <c r="F47" s="88">
        <v>71</v>
      </c>
      <c r="G47" s="86"/>
      <c r="H47" s="86"/>
      <c r="J47" s="86"/>
      <c r="K47" s="86"/>
      <c r="L47" s="88">
        <v>71</v>
      </c>
    </row>
    <row r="48" spans="6:12" x14ac:dyDescent="0.25">
      <c r="F48" s="88">
        <v>70</v>
      </c>
      <c r="G48" s="86"/>
      <c r="H48" s="86"/>
      <c r="J48" s="86"/>
      <c r="K48" s="86"/>
      <c r="L48" s="88">
        <v>70</v>
      </c>
    </row>
    <row r="49" spans="6:12" x14ac:dyDescent="0.25">
      <c r="F49" s="88">
        <v>69</v>
      </c>
      <c r="G49" s="86"/>
      <c r="H49" s="86"/>
      <c r="J49" s="86"/>
      <c r="K49" s="86"/>
      <c r="L49" s="88">
        <v>69</v>
      </c>
    </row>
    <row r="50" spans="6:12" x14ac:dyDescent="0.25">
      <c r="F50" s="88">
        <v>68</v>
      </c>
      <c r="G50" s="86"/>
      <c r="H50" s="86"/>
      <c r="J50" s="86"/>
      <c r="K50" s="86"/>
      <c r="L50" s="88">
        <v>68</v>
      </c>
    </row>
    <row r="51" spans="6:12" x14ac:dyDescent="0.25">
      <c r="F51" s="88">
        <v>67</v>
      </c>
      <c r="G51" s="86"/>
      <c r="H51" s="86"/>
      <c r="J51" s="86"/>
      <c r="K51" s="86"/>
      <c r="L51" s="88">
        <v>67</v>
      </c>
    </row>
    <row r="52" spans="6:12" x14ac:dyDescent="0.25">
      <c r="F52" s="88">
        <v>66</v>
      </c>
      <c r="G52" s="86"/>
      <c r="H52" s="86"/>
      <c r="J52" s="86"/>
      <c r="K52" s="86"/>
      <c r="L52" s="88">
        <v>66</v>
      </c>
    </row>
    <row r="53" spans="6:12" x14ac:dyDescent="0.25">
      <c r="F53" s="88">
        <v>65</v>
      </c>
      <c r="G53" s="86"/>
      <c r="H53" s="86"/>
      <c r="J53" s="86"/>
      <c r="K53" s="86"/>
      <c r="L53" s="88">
        <v>65</v>
      </c>
    </row>
    <row r="54" spans="6:12" x14ac:dyDescent="0.25">
      <c r="F54" s="88">
        <v>64</v>
      </c>
      <c r="G54" s="86"/>
      <c r="H54" s="86"/>
      <c r="J54" s="86"/>
      <c r="K54" s="86"/>
      <c r="L54" s="88">
        <v>64</v>
      </c>
    </row>
    <row r="55" spans="6:12" x14ac:dyDescent="0.25">
      <c r="F55" s="88">
        <v>63</v>
      </c>
      <c r="G55" s="86"/>
      <c r="H55" s="86"/>
      <c r="J55" s="86"/>
      <c r="K55" s="86"/>
      <c r="L55" s="88">
        <v>63</v>
      </c>
    </row>
    <row r="56" spans="6:12" x14ac:dyDescent="0.25">
      <c r="F56" s="88">
        <v>62</v>
      </c>
      <c r="G56" s="86"/>
      <c r="H56" s="86"/>
      <c r="J56" s="86"/>
      <c r="K56" s="86"/>
      <c r="L56" s="88">
        <v>62</v>
      </c>
    </row>
    <row r="57" spans="6:12" x14ac:dyDescent="0.25">
      <c r="F57" s="88">
        <v>61</v>
      </c>
      <c r="G57" s="86"/>
      <c r="H57" s="86"/>
      <c r="J57" s="86"/>
      <c r="K57" s="86"/>
      <c r="L57" s="88">
        <v>61</v>
      </c>
    </row>
    <row r="58" spans="6:12" x14ac:dyDescent="0.25">
      <c r="F58" s="88">
        <v>60</v>
      </c>
      <c r="G58" s="86"/>
      <c r="H58" s="86"/>
      <c r="J58" s="86"/>
      <c r="K58" s="86"/>
      <c r="L58" s="88">
        <v>60</v>
      </c>
    </row>
    <row r="59" spans="6:12" x14ac:dyDescent="0.25">
      <c r="F59" s="88">
        <v>59</v>
      </c>
      <c r="G59" s="86"/>
      <c r="H59" s="86"/>
      <c r="J59" s="86"/>
      <c r="K59" s="86"/>
      <c r="L59" s="88">
        <v>59</v>
      </c>
    </row>
    <row r="60" spans="6:12" x14ac:dyDescent="0.25">
      <c r="F60" s="88">
        <v>58</v>
      </c>
      <c r="G60" s="86"/>
      <c r="H60" s="86"/>
      <c r="J60" s="86"/>
      <c r="K60" s="86"/>
      <c r="L60" s="88">
        <v>58</v>
      </c>
    </row>
    <row r="61" spans="6:12" x14ac:dyDescent="0.25">
      <c r="F61" s="88">
        <v>57</v>
      </c>
      <c r="G61" s="86"/>
      <c r="H61" s="86"/>
      <c r="J61" s="86"/>
      <c r="K61" s="86"/>
      <c r="L61" s="88">
        <v>57</v>
      </c>
    </row>
    <row r="62" spans="6:12" x14ac:dyDescent="0.25">
      <c r="F62" s="88">
        <v>56</v>
      </c>
      <c r="G62" s="86"/>
      <c r="H62" s="86"/>
      <c r="J62" s="86"/>
      <c r="K62" s="86"/>
      <c r="L62" s="88">
        <v>56</v>
      </c>
    </row>
    <row r="63" spans="6:12" x14ac:dyDescent="0.25">
      <c r="F63" s="88">
        <v>55</v>
      </c>
      <c r="G63" s="86"/>
      <c r="H63" s="86"/>
      <c r="J63" s="86"/>
      <c r="K63" s="86"/>
      <c r="L63" s="88">
        <v>55</v>
      </c>
    </row>
    <row r="64" spans="6:12" x14ac:dyDescent="0.25">
      <c r="F64" s="88">
        <v>54</v>
      </c>
      <c r="G64" s="86"/>
      <c r="H64" s="86"/>
      <c r="J64" s="86"/>
      <c r="K64" s="86"/>
      <c r="L64" s="88">
        <v>54</v>
      </c>
    </row>
    <row r="65" spans="6:12" x14ac:dyDescent="0.25">
      <c r="F65" s="88">
        <v>53</v>
      </c>
      <c r="G65" s="86"/>
      <c r="H65" s="86"/>
      <c r="J65" s="86"/>
      <c r="K65" s="86"/>
      <c r="L65" s="88">
        <v>53</v>
      </c>
    </row>
    <row r="66" spans="6:12" x14ac:dyDescent="0.25">
      <c r="F66" s="88">
        <v>52</v>
      </c>
      <c r="G66" s="86"/>
      <c r="H66" s="86"/>
      <c r="J66" s="86"/>
      <c r="K66" s="86"/>
      <c r="L66" s="88">
        <v>52</v>
      </c>
    </row>
    <row r="67" spans="6:12" x14ac:dyDescent="0.25">
      <c r="F67" s="88">
        <v>51</v>
      </c>
      <c r="G67" s="86"/>
      <c r="H67" s="86"/>
      <c r="J67" s="86"/>
      <c r="K67" s="86"/>
      <c r="L67" s="88">
        <v>51</v>
      </c>
    </row>
    <row r="68" spans="6:12" x14ac:dyDescent="0.25">
      <c r="F68" s="88">
        <v>50</v>
      </c>
      <c r="G68" s="86"/>
      <c r="H68" s="86"/>
      <c r="J68" s="86"/>
      <c r="K68" s="86"/>
      <c r="L68" s="88">
        <v>50</v>
      </c>
    </row>
    <row r="69" spans="6:12" x14ac:dyDescent="0.25">
      <c r="F69" s="88">
        <v>49</v>
      </c>
      <c r="G69" s="86"/>
      <c r="H69" s="86"/>
      <c r="J69" s="86"/>
      <c r="K69" s="86"/>
      <c r="L69" s="88">
        <v>49</v>
      </c>
    </row>
    <row r="70" spans="6:12" x14ac:dyDescent="0.25">
      <c r="F70" s="88">
        <v>48</v>
      </c>
      <c r="G70" s="86"/>
      <c r="H70" s="86"/>
      <c r="J70" s="86"/>
      <c r="K70" s="86"/>
      <c r="L70" s="88">
        <v>48</v>
      </c>
    </row>
    <row r="71" spans="6:12" x14ac:dyDescent="0.25">
      <c r="F71" s="88">
        <v>47</v>
      </c>
      <c r="G71" s="86"/>
      <c r="H71" s="86"/>
      <c r="J71" s="86"/>
      <c r="K71" s="86"/>
      <c r="L71" s="88">
        <v>47</v>
      </c>
    </row>
    <row r="72" spans="6:12" x14ac:dyDescent="0.25">
      <c r="F72" s="88">
        <v>46</v>
      </c>
      <c r="G72" s="86"/>
      <c r="H72" s="86"/>
      <c r="J72" s="86"/>
      <c r="K72" s="86"/>
      <c r="L72" s="88">
        <v>46</v>
      </c>
    </row>
    <row r="73" spans="6:12" x14ac:dyDescent="0.25">
      <c r="F73" s="88">
        <v>45</v>
      </c>
      <c r="G73" s="86"/>
      <c r="H73" s="86"/>
      <c r="J73" s="86"/>
      <c r="K73" s="86"/>
      <c r="L73" s="88">
        <v>45</v>
      </c>
    </row>
    <row r="74" spans="6:12" x14ac:dyDescent="0.25">
      <c r="F74" s="88">
        <v>44</v>
      </c>
      <c r="G74" s="86"/>
      <c r="H74" s="86"/>
      <c r="J74" s="86"/>
      <c r="K74" s="86"/>
      <c r="L74" s="88">
        <v>44</v>
      </c>
    </row>
    <row r="75" spans="6:12" x14ac:dyDescent="0.25">
      <c r="F75" s="88">
        <v>43</v>
      </c>
      <c r="G75" s="86"/>
      <c r="H75" s="86"/>
      <c r="J75" s="86"/>
      <c r="K75" s="86"/>
      <c r="L75" s="88">
        <v>43</v>
      </c>
    </row>
    <row r="76" spans="6:12" x14ac:dyDescent="0.25">
      <c r="F76" s="88">
        <v>42</v>
      </c>
      <c r="G76" s="86"/>
      <c r="H76" s="86"/>
      <c r="J76" s="86"/>
      <c r="K76" s="86"/>
      <c r="L76" s="88">
        <v>42</v>
      </c>
    </row>
    <row r="77" spans="6:12" x14ac:dyDescent="0.25">
      <c r="F77" s="88">
        <v>41</v>
      </c>
      <c r="G77" s="86"/>
      <c r="H77" s="86"/>
      <c r="J77" s="86"/>
      <c r="K77" s="86"/>
      <c r="L77" s="88">
        <v>41</v>
      </c>
    </row>
    <row r="78" spans="6:12" x14ac:dyDescent="0.25">
      <c r="F78" s="88">
        <v>40</v>
      </c>
      <c r="G78" s="86"/>
      <c r="H78" s="86"/>
      <c r="J78" s="86"/>
      <c r="K78" s="86"/>
      <c r="L78" s="88">
        <v>40</v>
      </c>
    </row>
    <row r="79" spans="6:12" x14ac:dyDescent="0.25">
      <c r="F79" s="88">
        <v>39</v>
      </c>
      <c r="G79" s="86"/>
      <c r="H79" s="86"/>
      <c r="J79" s="86"/>
      <c r="K79" s="86"/>
      <c r="L79" s="88">
        <v>39</v>
      </c>
    </row>
    <row r="80" spans="6:12" x14ac:dyDescent="0.25">
      <c r="F80" s="88">
        <v>38</v>
      </c>
      <c r="G80" s="86"/>
      <c r="H80" s="86"/>
      <c r="J80" s="86"/>
      <c r="K80" s="86"/>
      <c r="L80" s="88">
        <v>38</v>
      </c>
    </row>
    <row r="81" spans="6:12" x14ac:dyDescent="0.25">
      <c r="F81" s="88">
        <v>37</v>
      </c>
      <c r="G81" s="86"/>
      <c r="H81" s="86"/>
      <c r="J81" s="86"/>
      <c r="K81" s="86"/>
      <c r="L81" s="88">
        <v>37</v>
      </c>
    </row>
    <row r="82" spans="6:12" x14ac:dyDescent="0.25">
      <c r="F82" s="88">
        <v>36</v>
      </c>
      <c r="G82" s="86"/>
      <c r="H82" s="86"/>
      <c r="J82" s="86"/>
      <c r="K82" s="86"/>
      <c r="L82" s="88">
        <v>36</v>
      </c>
    </row>
    <row r="83" spans="6:12" x14ac:dyDescent="0.25">
      <c r="F83" s="88">
        <v>35</v>
      </c>
      <c r="G83" s="86"/>
      <c r="H83" s="86"/>
      <c r="J83" s="86"/>
      <c r="K83" s="86"/>
      <c r="L83" s="88">
        <v>35</v>
      </c>
    </row>
    <row r="84" spans="6:12" x14ac:dyDescent="0.25">
      <c r="F84" s="88">
        <v>34</v>
      </c>
      <c r="G84" s="86"/>
      <c r="H84" s="86"/>
      <c r="J84" s="86"/>
      <c r="K84" s="86"/>
      <c r="L84" s="88">
        <v>34</v>
      </c>
    </row>
    <row r="85" spans="6:12" x14ac:dyDescent="0.25">
      <c r="F85" s="88">
        <v>33</v>
      </c>
      <c r="G85" s="86"/>
      <c r="H85" s="86"/>
      <c r="J85" s="86"/>
      <c r="K85" s="86"/>
      <c r="L85" s="88">
        <v>33</v>
      </c>
    </row>
    <row r="86" spans="6:12" x14ac:dyDescent="0.25">
      <c r="F86" s="88">
        <v>32</v>
      </c>
      <c r="G86" s="86"/>
      <c r="H86" s="86"/>
      <c r="J86" s="86"/>
      <c r="K86" s="86"/>
      <c r="L86" s="88">
        <v>32</v>
      </c>
    </row>
    <row r="87" spans="6:12" x14ac:dyDescent="0.25">
      <c r="F87" s="88">
        <v>31</v>
      </c>
      <c r="G87" s="86"/>
      <c r="H87" s="86"/>
      <c r="J87" s="86"/>
      <c r="K87" s="86"/>
      <c r="L87" s="88">
        <v>31</v>
      </c>
    </row>
    <row r="88" spans="6:12" x14ac:dyDescent="0.25">
      <c r="F88" s="88">
        <v>30</v>
      </c>
      <c r="G88" s="86"/>
      <c r="H88" s="86"/>
      <c r="J88" s="86"/>
      <c r="K88" s="86"/>
      <c r="L88" s="88">
        <v>30</v>
      </c>
    </row>
    <row r="89" spans="6:12" x14ac:dyDescent="0.25">
      <c r="F89" s="88">
        <v>29</v>
      </c>
      <c r="G89" s="86"/>
      <c r="H89" s="86"/>
      <c r="J89" s="86"/>
      <c r="K89" s="86"/>
      <c r="L89" s="88">
        <v>29</v>
      </c>
    </row>
    <row r="90" spans="6:12" x14ac:dyDescent="0.25">
      <c r="F90" s="88">
        <v>28</v>
      </c>
      <c r="G90" s="86"/>
      <c r="H90" s="86"/>
      <c r="J90" s="86"/>
      <c r="K90" s="86"/>
      <c r="L90" s="88">
        <v>28</v>
      </c>
    </row>
    <row r="91" spans="6:12" x14ac:dyDescent="0.25">
      <c r="F91" s="88">
        <v>27</v>
      </c>
      <c r="G91" s="86"/>
      <c r="H91" s="86"/>
      <c r="J91" s="86"/>
      <c r="K91" s="86"/>
      <c r="L91" s="88">
        <v>27</v>
      </c>
    </row>
    <row r="92" spans="6:12" x14ac:dyDescent="0.25">
      <c r="F92" s="88">
        <v>26</v>
      </c>
      <c r="G92" s="86"/>
      <c r="H92" s="86"/>
      <c r="J92" s="86"/>
      <c r="K92" s="86"/>
      <c r="L92" s="88">
        <v>26</v>
      </c>
    </row>
    <row r="93" spans="6:12" x14ac:dyDescent="0.25">
      <c r="F93" s="88">
        <v>25</v>
      </c>
      <c r="G93" s="86"/>
      <c r="H93" s="86"/>
      <c r="J93" s="86"/>
      <c r="K93" s="86"/>
      <c r="L93" s="88">
        <v>25</v>
      </c>
    </row>
    <row r="94" spans="6:12" x14ac:dyDescent="0.25">
      <c r="F94" s="88">
        <v>24</v>
      </c>
      <c r="G94" s="86"/>
      <c r="H94" s="86"/>
      <c r="J94" s="86"/>
      <c r="K94" s="86"/>
      <c r="L94" s="88">
        <v>24</v>
      </c>
    </row>
    <row r="95" spans="6:12" x14ac:dyDescent="0.25">
      <c r="F95" s="88">
        <v>23</v>
      </c>
      <c r="G95" s="86"/>
      <c r="H95" s="86"/>
      <c r="J95" s="86"/>
      <c r="K95" s="86"/>
      <c r="L95" s="88">
        <v>23</v>
      </c>
    </row>
    <row r="96" spans="6:12" x14ac:dyDescent="0.25">
      <c r="F96" s="88">
        <v>22</v>
      </c>
      <c r="G96" s="86"/>
      <c r="H96" s="86"/>
      <c r="J96" s="86"/>
      <c r="K96" s="86"/>
      <c r="L96" s="88">
        <v>22</v>
      </c>
    </row>
    <row r="97" spans="6:12" x14ac:dyDescent="0.25">
      <c r="F97" s="88">
        <v>21</v>
      </c>
      <c r="G97" s="86"/>
      <c r="H97" s="86"/>
      <c r="J97" s="86"/>
      <c r="K97" s="86"/>
      <c r="L97" s="88">
        <v>21</v>
      </c>
    </row>
    <row r="98" spans="6:12" x14ac:dyDescent="0.25">
      <c r="F98" s="88">
        <v>20</v>
      </c>
      <c r="G98" s="86"/>
      <c r="H98" s="86"/>
      <c r="J98" s="86"/>
      <c r="K98" s="86"/>
      <c r="L98" s="88">
        <v>20</v>
      </c>
    </row>
    <row r="99" spans="6:12" x14ac:dyDescent="0.25">
      <c r="F99" s="88">
        <v>19</v>
      </c>
      <c r="G99" s="86"/>
      <c r="H99" s="86"/>
      <c r="J99" s="86"/>
      <c r="K99" s="86"/>
      <c r="L99" s="88">
        <v>19</v>
      </c>
    </row>
    <row r="100" spans="6:12" x14ac:dyDescent="0.25">
      <c r="F100" s="88">
        <v>18</v>
      </c>
      <c r="G100" s="86"/>
      <c r="H100" s="86"/>
      <c r="J100" s="86"/>
      <c r="K100" s="86"/>
      <c r="L100" s="88">
        <v>18</v>
      </c>
    </row>
    <row r="101" spans="6:12" x14ac:dyDescent="0.25">
      <c r="F101" s="88">
        <v>17</v>
      </c>
      <c r="G101" s="86"/>
      <c r="H101" s="86"/>
      <c r="J101" s="86"/>
      <c r="K101" s="86"/>
      <c r="L101" s="88">
        <v>17</v>
      </c>
    </row>
    <row r="102" spans="6:12" x14ac:dyDescent="0.25">
      <c r="F102" s="88">
        <v>16</v>
      </c>
      <c r="G102" s="86"/>
      <c r="H102" s="86"/>
      <c r="J102" s="86"/>
      <c r="K102" s="86"/>
      <c r="L102" s="88">
        <v>16</v>
      </c>
    </row>
    <row r="103" spans="6:12" x14ac:dyDescent="0.25">
      <c r="F103" s="88">
        <v>15</v>
      </c>
      <c r="G103" s="86"/>
      <c r="H103" s="86"/>
      <c r="J103" s="86"/>
      <c r="K103" s="86"/>
      <c r="L103" s="88">
        <v>15</v>
      </c>
    </row>
    <row r="104" spans="6:12" x14ac:dyDescent="0.25">
      <c r="F104" s="88">
        <v>14</v>
      </c>
      <c r="G104" s="86"/>
      <c r="H104" s="86"/>
      <c r="J104" s="86"/>
      <c r="K104" s="86"/>
      <c r="L104" s="88">
        <v>14</v>
      </c>
    </row>
    <row r="105" spans="6:12" x14ac:dyDescent="0.25">
      <c r="F105" s="88">
        <v>13</v>
      </c>
      <c r="G105" s="86"/>
      <c r="H105" s="86"/>
      <c r="J105" s="86"/>
      <c r="K105" s="86"/>
      <c r="L105" s="88">
        <v>13</v>
      </c>
    </row>
    <row r="106" spans="6:12" x14ac:dyDescent="0.25">
      <c r="F106" s="88">
        <v>12</v>
      </c>
      <c r="G106" s="86"/>
      <c r="H106" s="86"/>
      <c r="J106" s="86"/>
      <c r="K106" s="86"/>
      <c r="L106" s="88">
        <v>12</v>
      </c>
    </row>
    <row r="107" spans="6:12" x14ac:dyDescent="0.25">
      <c r="F107" s="88">
        <v>11</v>
      </c>
      <c r="G107" s="86"/>
      <c r="H107" s="86"/>
      <c r="J107" s="86"/>
      <c r="K107" s="86"/>
      <c r="L107" s="88">
        <v>11</v>
      </c>
    </row>
    <row r="108" spans="6:12" x14ac:dyDescent="0.25">
      <c r="F108" s="88">
        <v>10</v>
      </c>
      <c r="G108" s="86"/>
      <c r="H108" s="86"/>
      <c r="J108" s="86"/>
      <c r="K108" s="86"/>
      <c r="L108" s="88">
        <v>10</v>
      </c>
    </row>
    <row r="109" spans="6:12" x14ac:dyDescent="0.25">
      <c r="F109" s="88">
        <v>9</v>
      </c>
      <c r="G109" s="86"/>
      <c r="H109" s="86"/>
      <c r="J109" s="86"/>
      <c r="K109" s="86"/>
      <c r="L109" s="88">
        <v>9</v>
      </c>
    </row>
    <row r="110" spans="6:12" x14ac:dyDescent="0.25">
      <c r="F110" s="88">
        <v>8</v>
      </c>
      <c r="G110" s="86"/>
      <c r="H110" s="86"/>
      <c r="J110" s="86"/>
      <c r="K110" s="86"/>
      <c r="L110" s="88">
        <v>8</v>
      </c>
    </row>
    <row r="111" spans="6:12" x14ac:dyDescent="0.25">
      <c r="F111" s="88">
        <v>7</v>
      </c>
      <c r="G111" s="86"/>
      <c r="H111" s="86"/>
      <c r="J111" s="86"/>
      <c r="K111" s="86"/>
      <c r="L111" s="88">
        <v>7</v>
      </c>
    </row>
    <row r="112" spans="6:12" x14ac:dyDescent="0.25">
      <c r="F112" s="88">
        <v>6</v>
      </c>
      <c r="G112" s="86"/>
      <c r="H112" s="86"/>
      <c r="J112" s="86"/>
      <c r="K112" s="86"/>
      <c r="L112" s="88">
        <v>6</v>
      </c>
    </row>
    <row r="113" spans="6:12" x14ac:dyDescent="0.25">
      <c r="F113" s="88">
        <v>5</v>
      </c>
      <c r="G113" s="86"/>
      <c r="H113" s="86"/>
      <c r="J113" s="86"/>
      <c r="K113" s="86"/>
      <c r="L113" s="88">
        <v>5</v>
      </c>
    </row>
    <row r="114" spans="6:12" x14ac:dyDescent="0.25">
      <c r="F114" s="88">
        <v>4</v>
      </c>
      <c r="G114" s="86"/>
      <c r="H114" s="86"/>
      <c r="J114" s="86"/>
      <c r="K114" s="86"/>
      <c r="L114" s="88">
        <v>4</v>
      </c>
    </row>
    <row r="115" spans="6:12" x14ac:dyDescent="0.25">
      <c r="F115" s="88">
        <v>3</v>
      </c>
      <c r="G115" s="86"/>
      <c r="H115" s="86"/>
      <c r="J115" s="86"/>
      <c r="K115" s="86"/>
      <c r="L115" s="88">
        <v>3</v>
      </c>
    </row>
    <row r="116" spans="6:12" x14ac:dyDescent="0.25">
      <c r="F116" s="88">
        <v>2</v>
      </c>
      <c r="G116" s="86"/>
      <c r="H116" s="86"/>
      <c r="J116" s="86"/>
      <c r="K116" s="86"/>
      <c r="L116" s="88">
        <v>2</v>
      </c>
    </row>
    <row r="117" spans="6:12" x14ac:dyDescent="0.25">
      <c r="F117" s="88">
        <v>1</v>
      </c>
      <c r="G117" s="86"/>
      <c r="H117" s="86"/>
      <c r="J117" s="86"/>
      <c r="K117" s="86"/>
      <c r="L117" s="88">
        <v>1</v>
      </c>
    </row>
    <row r="118" spans="6:12" x14ac:dyDescent="0.25">
      <c r="G118" s="154">
        <v>1</v>
      </c>
      <c r="H118" s="154">
        <v>2</v>
      </c>
      <c r="I118" s="82"/>
      <c r="J118" s="154">
        <v>1</v>
      </c>
      <c r="K118" s="154">
        <v>2</v>
      </c>
    </row>
    <row r="119" spans="6:12" x14ac:dyDescent="0.25">
      <c r="G119" s="82" t="s">
        <v>31</v>
      </c>
      <c r="H119" s="82"/>
      <c r="I119" s="82"/>
      <c r="J119" s="82" t="s">
        <v>31</v>
      </c>
      <c r="K119"/>
    </row>
    <row r="120" spans="6:12" x14ac:dyDescent="0.25">
      <c r="G120" s="94" t="s">
        <v>36</v>
      </c>
      <c r="H120" s="81"/>
      <c r="I120" s="81"/>
      <c r="J120" s="82" t="s">
        <v>30</v>
      </c>
      <c r="K120"/>
    </row>
  </sheetData>
  <mergeCells count="4">
    <mergeCell ref="D8:D9"/>
    <mergeCell ref="C9:C10"/>
    <mergeCell ref="A14:B14"/>
    <mergeCell ref="F14:L14"/>
  </mergeCells>
  <pageMargins left="0.7" right="0.7" top="0.75" bottom="0.75" header="0.3" footer="0.3"/>
  <pageSetup paperSize="9" orientation="portrait" horizontalDpi="300" verticalDpi="300" r:id="rId1"/>
  <ignoredErrors>
    <ignoredError sqref="A22:B22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opLeftCell="A4" zoomScaleNormal="100" workbookViewId="0">
      <selection activeCell="A4" sqref="A4"/>
    </sheetView>
  </sheetViews>
  <sheetFormatPr baseColWidth="10" defaultRowHeight="15" x14ac:dyDescent="0.25"/>
  <cols>
    <col min="1" max="1" width="12.28515625" customWidth="1"/>
    <col min="3" max="4" width="10.5703125" customWidth="1"/>
    <col min="5" max="5" width="5.28515625" customWidth="1"/>
    <col min="6" max="14" width="3.7109375" customWidth="1"/>
    <col min="15" max="15" width="4.42578125" style="50" customWidth="1"/>
    <col min="16" max="24" width="3.7109375" style="50" customWidth="1"/>
    <col min="29" max="29" width="2.28515625" customWidth="1"/>
  </cols>
  <sheetData>
    <row r="1" spans="1:20" hidden="1" x14ac:dyDescent="0.25">
      <c r="A1" s="49" t="str">
        <f>B7</f>
        <v>años</v>
      </c>
      <c r="B1" s="49" t="s">
        <v>20</v>
      </c>
      <c r="C1" s="49" t="s">
        <v>21</v>
      </c>
      <c r="D1" s="49" t="s">
        <v>22</v>
      </c>
      <c r="E1" s="49"/>
      <c r="F1" s="49"/>
      <c r="O1"/>
      <c r="P1"/>
      <c r="Q1"/>
      <c r="R1"/>
      <c r="S1"/>
      <c r="T1"/>
    </row>
    <row r="2" spans="1:20" hidden="1" x14ac:dyDescent="0.25">
      <c r="A2" s="49" t="s">
        <v>23</v>
      </c>
      <c r="B2" s="49" t="s">
        <v>24</v>
      </c>
      <c r="C2" s="49" t="s">
        <v>25</v>
      </c>
      <c r="D2" s="49" t="s">
        <v>26</v>
      </c>
      <c r="E2" s="49" t="str">
        <f>CONCATENATE(B2," ",B5," ",C2," ",B11," ",B7)</f>
        <v>puede representarse llegando los 45 pacientes, a los 2 años</v>
      </c>
      <c r="F2" s="49"/>
      <c r="G2" s="51" t="str">
        <f>CONCATENATE(A2," ",E2,D2)</f>
        <v>NO puede representarse llegando los 45 pacientes, a los 2 años, pues habría que recortar o ampliar los tiempos respectivos de uno o más pacientes "libres de evento" o "con evento"</v>
      </c>
      <c r="O2"/>
      <c r="P2"/>
      <c r="Q2"/>
      <c r="R2"/>
      <c r="S2"/>
      <c r="T2"/>
    </row>
    <row r="3" spans="1:20" hidden="1" x14ac:dyDescent="0.25">
      <c r="A3" s="52"/>
      <c r="C3" s="52"/>
      <c r="D3" s="52"/>
      <c r="E3" s="52"/>
      <c r="F3" s="52"/>
      <c r="G3" s="52"/>
      <c r="H3" s="52"/>
      <c r="I3" s="52"/>
      <c r="J3" s="52"/>
      <c r="K3" s="53"/>
      <c r="O3"/>
      <c r="P3"/>
      <c r="Q3"/>
      <c r="R3"/>
      <c r="S3"/>
      <c r="T3"/>
    </row>
    <row r="4" spans="1:20" ht="24" customHeight="1" x14ac:dyDescent="0.25">
      <c r="A4" s="183" t="s">
        <v>62</v>
      </c>
      <c r="D4" s="52"/>
      <c r="E4" s="52"/>
      <c r="F4" s="52"/>
      <c r="G4" s="52"/>
      <c r="I4" s="52"/>
      <c r="J4" s="52"/>
      <c r="K4" s="53"/>
      <c r="O4"/>
      <c r="P4"/>
      <c r="Q4"/>
      <c r="R4"/>
      <c r="S4"/>
      <c r="T4"/>
    </row>
    <row r="5" spans="1:20" ht="25.5" x14ac:dyDescent="0.25">
      <c r="A5" s="172" t="s">
        <v>57</v>
      </c>
      <c r="B5" s="54">
        <f>E5+D5+C5</f>
        <v>45</v>
      </c>
      <c r="C5" s="55">
        <v>3</v>
      </c>
      <c r="D5" s="56">
        <v>1</v>
      </c>
      <c r="E5" s="57">
        <v>41</v>
      </c>
      <c r="G5" s="52"/>
      <c r="H5" s="92" t="s">
        <v>48</v>
      </c>
      <c r="I5" s="52"/>
      <c r="J5" s="52"/>
      <c r="K5" s="52"/>
      <c r="O5"/>
      <c r="P5"/>
      <c r="Q5"/>
      <c r="R5"/>
      <c r="S5"/>
      <c r="T5"/>
    </row>
    <row r="6" spans="1:20" ht="15.75" customHeight="1" x14ac:dyDescent="0.25">
      <c r="A6" s="52"/>
      <c r="C6" s="58"/>
      <c r="D6" s="59"/>
      <c r="E6" s="60"/>
      <c r="F6" s="52"/>
      <c r="G6" s="52"/>
      <c r="H6" s="91" t="s">
        <v>49</v>
      </c>
      <c r="I6" s="52"/>
      <c r="J6" s="52"/>
      <c r="K6" s="52"/>
      <c r="O6"/>
      <c r="P6"/>
      <c r="Q6"/>
      <c r="R6"/>
      <c r="S6"/>
      <c r="T6"/>
    </row>
    <row r="7" spans="1:20" ht="39.75" customHeight="1" x14ac:dyDescent="0.25">
      <c r="A7" s="173" t="s">
        <v>58</v>
      </c>
      <c r="B7" s="61" t="s">
        <v>10</v>
      </c>
      <c r="C7" s="62" t="str">
        <f>CONCATENATE(A1," ",B1," ",B5," ",C1)</f>
        <v>años de los 45 del grupo Interv</v>
      </c>
      <c r="D7" s="62" t="str">
        <f>CONCATENATE(A1," ",B1," ",B5," ",D1)</f>
        <v>años de los 45 del grupo Contr</v>
      </c>
      <c r="E7" s="52"/>
      <c r="F7" s="52"/>
      <c r="G7" s="52"/>
      <c r="H7" s="52"/>
      <c r="I7" s="52"/>
      <c r="J7" s="52"/>
      <c r="K7" s="52"/>
      <c r="O7"/>
      <c r="P7"/>
      <c r="Q7"/>
      <c r="R7"/>
      <c r="S7"/>
      <c r="T7"/>
    </row>
    <row r="8" spans="1:20" ht="26.25" x14ac:dyDescent="0.25">
      <c r="A8" s="63" t="s">
        <v>12</v>
      </c>
      <c r="B8" s="64">
        <v>6.2683544303797481E-2</v>
      </c>
      <c r="C8" s="65">
        <f>B8*B5</f>
        <v>2.8207594936708866</v>
      </c>
      <c r="D8" s="162">
        <f>(B8+B9)*B5</f>
        <v>3.9315189873417724</v>
      </c>
      <c r="E8" s="66"/>
      <c r="F8" s="66"/>
      <c r="G8" s="67"/>
      <c r="H8" s="52"/>
      <c r="I8" s="52"/>
      <c r="J8" s="52"/>
      <c r="K8" s="52"/>
      <c r="O8"/>
      <c r="P8"/>
      <c r="Q8"/>
      <c r="R8"/>
      <c r="S8"/>
      <c r="T8"/>
    </row>
    <row r="9" spans="1:20" ht="26.25" x14ac:dyDescent="0.25">
      <c r="A9" s="68" t="s">
        <v>14</v>
      </c>
      <c r="B9" s="69">
        <v>2.4683544303797461E-2</v>
      </c>
      <c r="C9" s="163">
        <f>(B10+B9)*B5</f>
        <v>87.179240506329108</v>
      </c>
      <c r="D9" s="162"/>
      <c r="E9" s="59"/>
      <c r="F9" s="70"/>
      <c r="G9" s="67"/>
      <c r="H9" s="52"/>
      <c r="I9" s="52"/>
      <c r="J9" s="52"/>
      <c r="K9" s="52"/>
      <c r="O9"/>
      <c r="P9"/>
      <c r="Q9"/>
      <c r="R9"/>
      <c r="S9"/>
      <c r="T9"/>
    </row>
    <row r="10" spans="1:20" ht="26.25" x14ac:dyDescent="0.25">
      <c r="A10" s="71" t="s">
        <v>13</v>
      </c>
      <c r="B10" s="72">
        <v>1.912632911392405</v>
      </c>
      <c r="C10" s="163"/>
      <c r="D10" s="73">
        <f>B10*B5</f>
        <v>86.068481012658225</v>
      </c>
      <c r="E10" s="58"/>
      <c r="F10" s="70"/>
      <c r="G10" s="74"/>
      <c r="H10" s="52"/>
      <c r="I10" s="52"/>
      <c r="J10" s="52"/>
      <c r="K10" s="52"/>
      <c r="O10"/>
      <c r="P10"/>
      <c r="Q10"/>
      <c r="R10"/>
      <c r="S10"/>
      <c r="T10"/>
    </row>
    <row r="11" spans="1:20" x14ac:dyDescent="0.25">
      <c r="A11" s="5"/>
      <c r="B11" s="75">
        <v>2</v>
      </c>
      <c r="C11" s="76">
        <f>C8+C9</f>
        <v>90</v>
      </c>
      <c r="D11" s="76">
        <f>D8+D10</f>
        <v>90</v>
      </c>
      <c r="E11" s="77"/>
      <c r="F11" s="77"/>
      <c r="G11" s="77"/>
      <c r="H11" s="52"/>
      <c r="I11" s="52"/>
      <c r="J11" s="52"/>
      <c r="K11" s="52"/>
      <c r="O11"/>
      <c r="P11"/>
      <c r="Q11"/>
      <c r="R11"/>
      <c r="S11"/>
      <c r="T11"/>
    </row>
    <row r="12" spans="1:20" ht="9" customHeight="1" x14ac:dyDescent="0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O12"/>
      <c r="P12"/>
      <c r="Q12"/>
      <c r="R12"/>
      <c r="S12"/>
      <c r="T12"/>
    </row>
    <row r="13" spans="1:20" x14ac:dyDescent="0.25">
      <c r="A13" s="52"/>
      <c r="B13" s="52"/>
      <c r="C13" s="47">
        <f>(E5+D5)*B11</f>
        <v>84</v>
      </c>
      <c r="D13" s="47">
        <f>E5*B11</f>
        <v>82</v>
      </c>
      <c r="E13" s="52"/>
      <c r="F13" s="78" t="s">
        <v>28</v>
      </c>
      <c r="G13" s="52"/>
      <c r="H13" s="52"/>
      <c r="I13" s="52"/>
      <c r="J13" s="52"/>
      <c r="K13" s="52"/>
      <c r="O13"/>
      <c r="P13"/>
      <c r="Q13"/>
      <c r="R13"/>
      <c r="S13"/>
      <c r="T13"/>
    </row>
    <row r="14" spans="1:20" ht="36" customHeight="1" x14ac:dyDescent="0.25">
      <c r="A14" s="164" t="s">
        <v>29</v>
      </c>
      <c r="B14" s="164"/>
      <c r="C14" s="79">
        <f>C9-C13</f>
        <v>3.1792405063291085</v>
      </c>
      <c r="D14" s="79">
        <f>D10-D13</f>
        <v>4.0684810126582249</v>
      </c>
      <c r="F14" s="165" t="str">
        <f>IF((AND(((B9+B10)/B11)&gt;((D5+E5)/B5),(B10/B11)&gt;(E5/B5))),E2,G2)</f>
        <v>puede representarse llegando los 45 pacientes, a los 2 años</v>
      </c>
      <c r="G14" s="166"/>
      <c r="H14" s="166"/>
      <c r="I14" s="166"/>
      <c r="J14" s="166"/>
      <c r="K14" s="166"/>
      <c r="L14" s="167"/>
      <c r="O14"/>
      <c r="P14"/>
      <c r="Q14"/>
      <c r="R14"/>
      <c r="S14"/>
      <c r="T14"/>
    </row>
    <row r="15" spans="1:20" ht="18.75" customHeight="1" x14ac:dyDescent="0.25">
      <c r="A15" s="80"/>
      <c r="B15" s="80"/>
      <c r="C15" s="80"/>
      <c r="D15" s="80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0" ht="17.25" customHeight="1" x14ac:dyDescent="0.25">
      <c r="A16" s="174" t="s">
        <v>35</v>
      </c>
      <c r="B16" s="175"/>
      <c r="E16" s="50"/>
      <c r="F16" s="50"/>
      <c r="G16" s="189" t="s">
        <v>36</v>
      </c>
      <c r="H16" s="81"/>
      <c r="I16" s="81"/>
      <c r="J16" s="184" t="s">
        <v>30</v>
      </c>
      <c r="K16" s="81"/>
      <c r="L16" s="81"/>
      <c r="M16" s="81"/>
      <c r="N16" s="81"/>
      <c r="O16" s="81"/>
      <c r="P16" s="81"/>
      <c r="Q16" s="81"/>
      <c r="R16" s="81"/>
      <c r="S16" s="81"/>
      <c r="T16" s="81"/>
    </row>
    <row r="17" spans="1:24" x14ac:dyDescent="0.25">
      <c r="A17" s="52" t="s">
        <v>46</v>
      </c>
      <c r="E17" s="50"/>
      <c r="F17" s="50"/>
      <c r="G17" s="184" t="s">
        <v>31</v>
      </c>
      <c r="H17" s="184"/>
      <c r="I17" s="50"/>
      <c r="J17" s="184" t="s">
        <v>31</v>
      </c>
      <c r="K17" s="50"/>
      <c r="L17" s="81"/>
      <c r="M17" s="81"/>
      <c r="N17" s="81"/>
      <c r="O17" s="81"/>
      <c r="P17" s="81"/>
      <c r="Q17" s="81"/>
    </row>
    <row r="18" spans="1:24" x14ac:dyDescent="0.25">
      <c r="A18" s="52" t="s">
        <v>47</v>
      </c>
      <c r="E18" s="50"/>
      <c r="F18" s="50"/>
      <c r="G18" s="185">
        <v>1</v>
      </c>
      <c r="H18" s="185">
        <v>2</v>
      </c>
      <c r="I18" s="50"/>
      <c r="J18" s="185">
        <v>1</v>
      </c>
      <c r="K18" s="185">
        <v>2</v>
      </c>
      <c r="L18" s="81"/>
      <c r="M18" s="81"/>
      <c r="N18" s="81"/>
      <c r="O18" s="81"/>
      <c r="P18" s="81"/>
      <c r="Q18" s="81"/>
    </row>
    <row r="19" spans="1:24" ht="15.75" thickBot="1" x14ac:dyDescent="0.3">
      <c r="E19" s="190" t="s">
        <v>32</v>
      </c>
      <c r="F19" s="186">
        <v>45</v>
      </c>
      <c r="G19" s="86"/>
      <c r="H19" s="87"/>
      <c r="I19" s="50"/>
      <c r="J19" s="86"/>
      <c r="K19" s="87"/>
      <c r="L19" s="186">
        <v>45</v>
      </c>
      <c r="M19" s="81"/>
      <c r="N19" s="81"/>
      <c r="O19" s="81"/>
      <c r="P19" s="81"/>
      <c r="Q19" s="81"/>
      <c r="R19" s="85"/>
      <c r="S19" s="85"/>
      <c r="T19" s="85"/>
      <c r="U19" s="85"/>
      <c r="V19" s="85"/>
      <c r="W19" s="85"/>
      <c r="X19" s="85"/>
    </row>
    <row r="20" spans="1:24" x14ac:dyDescent="0.25">
      <c r="A20" s="101" t="s">
        <v>41</v>
      </c>
      <c r="B20" s="102"/>
      <c r="C20" s="102"/>
      <c r="D20" s="103"/>
      <c r="E20" s="190"/>
      <c r="F20" s="186">
        <v>44</v>
      </c>
      <c r="G20" s="86"/>
      <c r="H20" s="87"/>
      <c r="I20" s="50"/>
      <c r="J20" s="86"/>
      <c r="K20" s="87"/>
      <c r="L20" s="186">
        <v>44</v>
      </c>
      <c r="M20" s="81"/>
      <c r="N20" s="81"/>
      <c r="O20" s="81"/>
      <c r="P20" s="81"/>
      <c r="Q20" s="81"/>
      <c r="R20" s="85"/>
      <c r="S20" s="85"/>
      <c r="T20" s="85"/>
      <c r="U20" s="85"/>
      <c r="V20" s="85"/>
      <c r="W20" s="85"/>
      <c r="X20" s="85"/>
    </row>
    <row r="21" spans="1:24" ht="15.75" thickBot="1" x14ac:dyDescent="0.3">
      <c r="A21" s="104" t="s">
        <v>38</v>
      </c>
      <c r="B21" s="105" t="s">
        <v>39</v>
      </c>
      <c r="C21" s="105" t="s">
        <v>37</v>
      </c>
      <c r="D21" s="106" t="s">
        <v>27</v>
      </c>
      <c r="E21" s="50"/>
      <c r="F21" s="186">
        <v>43</v>
      </c>
      <c r="G21" s="95"/>
      <c r="H21" s="96"/>
      <c r="I21" s="50"/>
      <c r="J21" s="95"/>
      <c r="K21" s="96"/>
      <c r="L21" s="186">
        <v>43</v>
      </c>
      <c r="M21" s="81"/>
      <c r="N21" s="81"/>
      <c r="O21" s="81"/>
      <c r="P21" s="81"/>
      <c r="Q21" s="81"/>
      <c r="R21" s="85"/>
      <c r="S21" s="85"/>
      <c r="T21" s="85"/>
      <c r="U21" s="85"/>
      <c r="V21" s="85"/>
      <c r="W21" s="85"/>
      <c r="X21" s="85"/>
    </row>
    <row r="22" spans="1:24" ht="16.5" thickBot="1" x14ac:dyDescent="0.3">
      <c r="A22" s="107" t="s">
        <v>44</v>
      </c>
      <c r="B22" s="108" t="s">
        <v>45</v>
      </c>
      <c r="C22" s="108">
        <f>B22-A22</f>
        <v>2.23E-2</v>
      </c>
      <c r="D22" s="109">
        <f>1/C22</f>
        <v>44.843049327354258</v>
      </c>
      <c r="E22" s="50"/>
      <c r="F22" s="97">
        <v>42</v>
      </c>
      <c r="G22" s="98"/>
      <c r="H22" s="187"/>
      <c r="I22" s="50"/>
      <c r="J22" s="188"/>
      <c r="K22" s="99"/>
      <c r="L22" s="192">
        <v>42</v>
      </c>
      <c r="M22" s="81"/>
      <c r="N22" s="81"/>
      <c r="O22" s="81"/>
      <c r="P22" s="81"/>
      <c r="Q22" s="81"/>
      <c r="R22" s="85"/>
      <c r="S22" s="85"/>
      <c r="T22" s="85"/>
      <c r="U22" s="85"/>
      <c r="V22" s="85"/>
      <c r="W22" s="85"/>
      <c r="X22" s="85"/>
    </row>
    <row r="23" spans="1:24" ht="15.75" thickBot="1" x14ac:dyDescent="0.3">
      <c r="A23" s="110" t="s">
        <v>40</v>
      </c>
      <c r="B23" s="111">
        <f>A22*D22</f>
        <v>2.9820627802690582</v>
      </c>
      <c r="C23" s="112">
        <f>C22*D22</f>
        <v>1</v>
      </c>
      <c r="D23" s="113">
        <f>(1-B22)*D22</f>
        <v>40.860986547085197</v>
      </c>
      <c r="E23" s="50"/>
      <c r="F23" s="191">
        <v>41</v>
      </c>
      <c r="G23" s="89"/>
      <c r="H23" s="89"/>
      <c r="I23" s="50"/>
      <c r="J23" s="89"/>
      <c r="K23" s="89"/>
      <c r="L23" s="191">
        <v>41</v>
      </c>
      <c r="M23" s="81"/>
      <c r="N23" s="81"/>
      <c r="O23" s="81"/>
      <c r="P23" s="81"/>
      <c r="Q23" s="81"/>
      <c r="R23" s="85"/>
      <c r="S23" s="85"/>
      <c r="T23" s="85"/>
      <c r="U23" s="85"/>
      <c r="V23" s="85"/>
      <c r="W23" s="85"/>
      <c r="X23" s="85"/>
    </row>
    <row r="24" spans="1:24" x14ac:dyDescent="0.25">
      <c r="F24" s="88">
        <v>40</v>
      </c>
      <c r="G24" s="86"/>
      <c r="H24" s="86"/>
      <c r="I24" s="50"/>
      <c r="J24" s="86"/>
      <c r="K24" s="86"/>
      <c r="L24" s="88">
        <v>40</v>
      </c>
      <c r="M24" s="81"/>
      <c r="N24" s="81"/>
      <c r="O24" s="81"/>
      <c r="P24" s="81"/>
      <c r="Q24" s="81"/>
      <c r="R24" s="85"/>
      <c r="S24" s="85"/>
      <c r="T24" s="85"/>
      <c r="U24" s="85"/>
      <c r="V24" s="85"/>
      <c r="W24" s="85"/>
      <c r="X24" s="85"/>
    </row>
    <row r="25" spans="1:24" x14ac:dyDescent="0.25">
      <c r="F25" s="88">
        <v>39</v>
      </c>
      <c r="G25" s="86"/>
      <c r="H25" s="86"/>
      <c r="I25" s="50"/>
      <c r="J25" s="86"/>
      <c r="K25" s="86"/>
      <c r="L25" s="88">
        <v>39</v>
      </c>
      <c r="M25" s="81"/>
      <c r="N25" s="81"/>
      <c r="O25" s="81"/>
      <c r="P25" s="81"/>
      <c r="Q25" s="81"/>
      <c r="R25" s="85"/>
      <c r="S25" s="85"/>
      <c r="T25" s="85"/>
      <c r="U25" s="85"/>
      <c r="V25" s="85"/>
      <c r="W25" s="85"/>
      <c r="X25" s="85"/>
    </row>
    <row r="26" spans="1:24" x14ac:dyDescent="0.25">
      <c r="F26" s="88">
        <v>38</v>
      </c>
      <c r="G26" s="86"/>
      <c r="H26" s="86"/>
      <c r="I26" s="50"/>
      <c r="J26" s="86"/>
      <c r="K26" s="86"/>
      <c r="L26" s="88">
        <v>38</v>
      </c>
      <c r="M26" s="81"/>
      <c r="N26" s="81"/>
      <c r="O26" s="81"/>
      <c r="P26" s="81"/>
      <c r="Q26" s="81"/>
      <c r="R26" s="85"/>
      <c r="S26" s="85"/>
      <c r="T26" s="85"/>
      <c r="U26" s="85"/>
      <c r="V26" s="85"/>
      <c r="W26" s="85"/>
      <c r="X26" s="85"/>
    </row>
    <row r="27" spans="1:24" x14ac:dyDescent="0.25">
      <c r="F27" s="88">
        <v>37</v>
      </c>
      <c r="G27" s="86"/>
      <c r="H27" s="86"/>
      <c r="I27" s="90"/>
      <c r="J27" s="86"/>
      <c r="K27" s="86"/>
      <c r="L27" s="88">
        <v>37</v>
      </c>
      <c r="M27" s="81"/>
      <c r="N27" s="81"/>
      <c r="O27" s="81"/>
      <c r="P27" s="81"/>
      <c r="Q27" s="81"/>
      <c r="R27" s="85"/>
      <c r="S27" s="85"/>
      <c r="T27" s="85"/>
      <c r="U27" s="85"/>
      <c r="V27" s="85"/>
      <c r="W27" s="85"/>
      <c r="X27" s="85"/>
    </row>
    <row r="28" spans="1:24" x14ac:dyDescent="0.25">
      <c r="F28" s="88">
        <v>36</v>
      </c>
      <c r="G28" s="86"/>
      <c r="H28" s="86"/>
      <c r="I28" s="90"/>
      <c r="J28" s="86"/>
      <c r="K28" s="86"/>
      <c r="L28" s="88">
        <v>36</v>
      </c>
      <c r="M28" s="81"/>
      <c r="N28" s="81"/>
      <c r="O28" s="81"/>
      <c r="P28" s="81"/>
      <c r="Q28" s="81"/>
      <c r="R28" s="85"/>
      <c r="S28" s="85"/>
      <c r="T28" s="85"/>
      <c r="U28" s="85"/>
      <c r="V28" s="85"/>
      <c r="W28" s="85"/>
      <c r="X28" s="85"/>
    </row>
    <row r="29" spans="1:24" x14ac:dyDescent="0.25">
      <c r="F29" s="88">
        <v>35</v>
      </c>
      <c r="G29" s="86"/>
      <c r="H29" s="86"/>
      <c r="J29" s="86"/>
      <c r="K29" s="86"/>
      <c r="L29" s="88">
        <v>35</v>
      </c>
      <c r="M29" s="81"/>
      <c r="N29" s="81"/>
      <c r="O29" s="81"/>
      <c r="P29" s="81"/>
      <c r="Q29" s="81"/>
    </row>
    <row r="30" spans="1:24" x14ac:dyDescent="0.25">
      <c r="F30" s="88">
        <v>34</v>
      </c>
      <c r="G30" s="86"/>
      <c r="H30" s="86"/>
      <c r="J30" s="86"/>
      <c r="K30" s="86"/>
      <c r="L30" s="88">
        <v>34</v>
      </c>
      <c r="M30" s="81"/>
      <c r="N30" s="81"/>
      <c r="O30" s="81"/>
      <c r="P30" s="81"/>
      <c r="Q30" s="81"/>
    </row>
    <row r="31" spans="1:24" x14ac:dyDescent="0.25">
      <c r="F31" s="88">
        <v>33</v>
      </c>
      <c r="G31" s="86"/>
      <c r="H31" s="86"/>
      <c r="J31" s="86"/>
      <c r="K31" s="86"/>
      <c r="L31" s="88">
        <v>33</v>
      </c>
      <c r="M31" s="81"/>
      <c r="N31" s="81"/>
      <c r="O31" s="81"/>
      <c r="P31" s="81"/>
      <c r="Q31" s="81"/>
    </row>
    <row r="32" spans="1:24" x14ac:dyDescent="0.25">
      <c r="F32" s="88">
        <v>32</v>
      </c>
      <c r="G32" s="86"/>
      <c r="H32" s="86"/>
      <c r="J32" s="86"/>
      <c r="K32" s="86"/>
      <c r="L32" s="88">
        <v>32</v>
      </c>
      <c r="M32" s="81"/>
      <c r="N32" s="81"/>
      <c r="O32" s="81"/>
      <c r="P32" s="81"/>
      <c r="Q32" s="81"/>
    </row>
    <row r="33" spans="6:17" x14ac:dyDescent="0.25">
      <c r="F33" s="88">
        <v>31</v>
      </c>
      <c r="G33" s="86"/>
      <c r="H33" s="86"/>
      <c r="J33" s="86"/>
      <c r="K33" s="86"/>
      <c r="L33" s="88">
        <v>31</v>
      </c>
      <c r="M33" s="81"/>
      <c r="N33" s="81"/>
      <c r="O33" s="81"/>
      <c r="P33" s="81"/>
      <c r="Q33" s="81"/>
    </row>
    <row r="34" spans="6:17" x14ac:dyDescent="0.25">
      <c r="F34" s="88">
        <v>30</v>
      </c>
      <c r="G34" s="86"/>
      <c r="H34" s="86"/>
      <c r="J34" s="86"/>
      <c r="K34" s="86"/>
      <c r="L34" s="88">
        <v>30</v>
      </c>
      <c r="M34" s="81"/>
      <c r="N34" s="81"/>
      <c r="O34" s="81"/>
      <c r="P34" s="81"/>
      <c r="Q34" s="81"/>
    </row>
    <row r="35" spans="6:17" x14ac:dyDescent="0.25">
      <c r="F35" s="88">
        <v>29</v>
      </c>
      <c r="G35" s="86"/>
      <c r="H35" s="86"/>
      <c r="J35" s="86"/>
      <c r="K35" s="86"/>
      <c r="L35" s="88">
        <v>29</v>
      </c>
      <c r="M35" s="81"/>
      <c r="N35" s="81"/>
      <c r="O35" s="81"/>
      <c r="P35" s="81"/>
      <c r="Q35" s="81"/>
    </row>
    <row r="36" spans="6:17" x14ac:dyDescent="0.25">
      <c r="F36" s="88">
        <v>28</v>
      </c>
      <c r="G36" s="86"/>
      <c r="H36" s="86"/>
      <c r="J36" s="86"/>
      <c r="K36" s="86"/>
      <c r="L36" s="88">
        <v>28</v>
      </c>
      <c r="M36" s="81"/>
      <c r="N36" s="81"/>
      <c r="O36" s="81"/>
      <c r="P36" s="81"/>
      <c r="Q36" s="81"/>
    </row>
    <row r="37" spans="6:17" x14ac:dyDescent="0.25">
      <c r="F37" s="88">
        <v>27</v>
      </c>
      <c r="G37" s="86"/>
      <c r="H37" s="86"/>
      <c r="J37" s="86"/>
      <c r="K37" s="86"/>
      <c r="L37" s="88">
        <v>27</v>
      </c>
      <c r="M37" s="81"/>
      <c r="N37" s="81"/>
      <c r="O37" s="81"/>
      <c r="P37" s="81"/>
      <c r="Q37" s="81"/>
    </row>
    <row r="38" spans="6:17" x14ac:dyDescent="0.25">
      <c r="F38" s="88">
        <v>26</v>
      </c>
      <c r="G38" s="86"/>
      <c r="H38" s="86"/>
      <c r="J38" s="86"/>
      <c r="K38" s="86"/>
      <c r="L38" s="88">
        <v>26</v>
      </c>
      <c r="M38" s="81"/>
      <c r="N38" s="81"/>
      <c r="O38" s="81"/>
      <c r="P38" s="81"/>
      <c r="Q38" s="81"/>
    </row>
    <row r="39" spans="6:17" x14ac:dyDescent="0.25">
      <c r="F39" s="88">
        <v>25</v>
      </c>
      <c r="G39" s="86"/>
      <c r="H39" s="86"/>
      <c r="J39" s="86"/>
      <c r="K39" s="86"/>
      <c r="L39" s="88">
        <v>25</v>
      </c>
      <c r="M39" s="81"/>
      <c r="N39" s="81"/>
      <c r="O39" s="81"/>
      <c r="P39" s="81"/>
      <c r="Q39" s="81"/>
    </row>
    <row r="40" spans="6:17" x14ac:dyDescent="0.25">
      <c r="F40" s="88">
        <v>24</v>
      </c>
      <c r="G40" s="86"/>
      <c r="H40" s="86"/>
      <c r="J40" s="86"/>
      <c r="K40" s="86"/>
      <c r="L40" s="88">
        <v>24</v>
      </c>
      <c r="M40" s="81"/>
      <c r="N40" s="81"/>
      <c r="O40" s="81"/>
      <c r="P40" s="81"/>
      <c r="Q40" s="81"/>
    </row>
    <row r="41" spans="6:17" x14ac:dyDescent="0.25">
      <c r="F41" s="88">
        <v>23</v>
      </c>
      <c r="G41" s="86"/>
      <c r="H41" s="86"/>
      <c r="J41" s="86"/>
      <c r="K41" s="86"/>
      <c r="L41" s="88">
        <v>23</v>
      </c>
      <c r="M41" s="81"/>
      <c r="N41" s="81"/>
      <c r="O41" s="81"/>
      <c r="P41" s="81"/>
      <c r="Q41" s="81"/>
    </row>
    <row r="42" spans="6:17" x14ac:dyDescent="0.25">
      <c r="F42" s="88">
        <v>22</v>
      </c>
      <c r="G42" s="86"/>
      <c r="H42" s="86"/>
      <c r="J42" s="86"/>
      <c r="K42" s="86"/>
      <c r="L42" s="88">
        <v>22</v>
      </c>
      <c r="M42" s="81"/>
      <c r="N42" s="81"/>
      <c r="O42" s="81"/>
      <c r="P42" s="81"/>
      <c r="Q42" s="81"/>
    </row>
    <row r="43" spans="6:17" x14ac:dyDescent="0.25">
      <c r="F43" s="88">
        <v>21</v>
      </c>
      <c r="G43" s="86"/>
      <c r="H43" s="86"/>
      <c r="J43" s="86"/>
      <c r="K43" s="86"/>
      <c r="L43" s="88">
        <v>21</v>
      </c>
      <c r="M43" s="81"/>
      <c r="N43" s="81"/>
      <c r="O43" s="81"/>
      <c r="P43" s="81"/>
      <c r="Q43" s="81"/>
    </row>
    <row r="44" spans="6:17" x14ac:dyDescent="0.25">
      <c r="F44" s="88">
        <v>20</v>
      </c>
      <c r="G44" s="86"/>
      <c r="H44" s="86"/>
      <c r="J44" s="86"/>
      <c r="K44" s="86"/>
      <c r="L44" s="88">
        <v>20</v>
      </c>
      <c r="M44" s="81"/>
      <c r="N44" s="81"/>
      <c r="O44" s="81"/>
      <c r="P44" s="81"/>
      <c r="Q44" s="81"/>
    </row>
    <row r="45" spans="6:17" x14ac:dyDescent="0.25">
      <c r="F45" s="88">
        <v>19</v>
      </c>
      <c r="G45" s="86"/>
      <c r="H45" s="86"/>
      <c r="J45" s="86"/>
      <c r="K45" s="86"/>
      <c r="L45" s="88">
        <v>19</v>
      </c>
      <c r="M45" s="81"/>
      <c r="N45" s="81"/>
      <c r="O45" s="81"/>
      <c r="P45" s="81"/>
      <c r="Q45" s="81"/>
    </row>
    <row r="46" spans="6:17" x14ac:dyDescent="0.25">
      <c r="F46" s="88">
        <v>18</v>
      </c>
      <c r="G46" s="86"/>
      <c r="H46" s="86"/>
      <c r="J46" s="86"/>
      <c r="K46" s="86"/>
      <c r="L46" s="88">
        <v>18</v>
      </c>
      <c r="M46" s="81"/>
      <c r="N46" s="81"/>
      <c r="O46" s="81"/>
      <c r="P46" s="81"/>
      <c r="Q46" s="81"/>
    </row>
    <row r="47" spans="6:17" x14ac:dyDescent="0.25">
      <c r="F47" s="88">
        <v>17</v>
      </c>
      <c r="G47" s="86"/>
      <c r="H47" s="86"/>
      <c r="J47" s="86"/>
      <c r="K47" s="86"/>
      <c r="L47" s="88">
        <v>17</v>
      </c>
      <c r="M47" s="81"/>
      <c r="N47" s="81"/>
      <c r="O47" s="81"/>
      <c r="P47" s="81"/>
      <c r="Q47" s="81"/>
    </row>
    <row r="48" spans="6:17" x14ac:dyDescent="0.25">
      <c r="F48" s="88">
        <v>16</v>
      </c>
      <c r="G48" s="86"/>
      <c r="H48" s="86"/>
      <c r="J48" s="86"/>
      <c r="K48" s="86"/>
      <c r="L48" s="88">
        <v>16</v>
      </c>
      <c r="M48" s="81"/>
      <c r="N48" s="81"/>
      <c r="O48" s="81"/>
      <c r="P48" s="81"/>
      <c r="Q48" s="81"/>
    </row>
    <row r="49" spans="6:17" x14ac:dyDescent="0.25">
      <c r="F49" s="88">
        <v>15</v>
      </c>
      <c r="G49" s="86"/>
      <c r="H49" s="86"/>
      <c r="J49" s="86"/>
      <c r="K49" s="86"/>
      <c r="L49" s="88">
        <v>15</v>
      </c>
      <c r="M49" s="81"/>
      <c r="N49" s="81"/>
      <c r="O49" s="81"/>
      <c r="P49" s="81"/>
      <c r="Q49" s="81"/>
    </row>
    <row r="50" spans="6:17" x14ac:dyDescent="0.25">
      <c r="F50" s="88">
        <v>14</v>
      </c>
      <c r="G50" s="86"/>
      <c r="H50" s="86"/>
      <c r="J50" s="86"/>
      <c r="K50" s="86"/>
      <c r="L50" s="88">
        <v>14</v>
      </c>
      <c r="M50" s="81"/>
      <c r="N50" s="81"/>
      <c r="O50" s="81"/>
      <c r="P50" s="81"/>
      <c r="Q50" s="81"/>
    </row>
    <row r="51" spans="6:17" x14ac:dyDescent="0.25">
      <c r="F51" s="88">
        <v>13</v>
      </c>
      <c r="G51" s="86"/>
      <c r="H51" s="86"/>
      <c r="J51" s="86"/>
      <c r="K51" s="86"/>
      <c r="L51" s="88">
        <v>13</v>
      </c>
      <c r="M51" s="81"/>
      <c r="N51" s="81"/>
      <c r="O51" s="81"/>
      <c r="P51" s="81"/>
      <c r="Q51" s="81"/>
    </row>
    <row r="52" spans="6:17" x14ac:dyDescent="0.25">
      <c r="F52" s="88">
        <v>12</v>
      </c>
      <c r="G52" s="86"/>
      <c r="H52" s="86"/>
      <c r="J52" s="86"/>
      <c r="K52" s="86"/>
      <c r="L52" s="88">
        <v>12</v>
      </c>
      <c r="M52" s="81"/>
      <c r="N52" s="81"/>
      <c r="O52" s="81"/>
      <c r="P52" s="81"/>
      <c r="Q52" s="81"/>
    </row>
    <row r="53" spans="6:17" x14ac:dyDescent="0.25">
      <c r="F53" s="88">
        <v>11</v>
      </c>
      <c r="G53" s="86"/>
      <c r="H53" s="86"/>
      <c r="J53" s="86"/>
      <c r="K53" s="86"/>
      <c r="L53" s="88">
        <v>11</v>
      </c>
      <c r="M53" s="81"/>
      <c r="N53" s="81"/>
      <c r="O53" s="81"/>
      <c r="P53" s="81"/>
      <c r="Q53" s="81"/>
    </row>
    <row r="54" spans="6:17" x14ac:dyDescent="0.25">
      <c r="F54" s="88">
        <v>10</v>
      </c>
      <c r="G54" s="86"/>
      <c r="H54" s="86"/>
      <c r="J54" s="86"/>
      <c r="K54" s="86"/>
      <c r="L54" s="88">
        <v>10</v>
      </c>
      <c r="M54" s="81"/>
      <c r="N54" s="81"/>
      <c r="O54" s="81"/>
      <c r="P54" s="81"/>
      <c r="Q54" s="81"/>
    </row>
    <row r="55" spans="6:17" x14ac:dyDescent="0.25">
      <c r="F55" s="88">
        <v>9</v>
      </c>
      <c r="G55" s="86"/>
      <c r="H55" s="86"/>
      <c r="J55" s="86"/>
      <c r="K55" s="86"/>
      <c r="L55" s="88">
        <v>9</v>
      </c>
      <c r="M55" s="81"/>
      <c r="N55" s="81"/>
      <c r="O55" s="81"/>
      <c r="P55" s="81"/>
      <c r="Q55" s="81"/>
    </row>
    <row r="56" spans="6:17" x14ac:dyDescent="0.25">
      <c r="F56" s="88">
        <v>8</v>
      </c>
      <c r="G56" s="86"/>
      <c r="H56" s="86"/>
      <c r="J56" s="86"/>
      <c r="K56" s="86"/>
      <c r="L56" s="88">
        <v>8</v>
      </c>
      <c r="M56" s="81"/>
      <c r="N56" s="81"/>
      <c r="O56" s="81"/>
      <c r="P56" s="81"/>
      <c r="Q56" s="81"/>
    </row>
    <row r="57" spans="6:17" x14ac:dyDescent="0.25">
      <c r="F57" s="88">
        <v>7</v>
      </c>
      <c r="G57" s="86"/>
      <c r="H57" s="86"/>
      <c r="J57" s="86"/>
      <c r="K57" s="86"/>
      <c r="L57" s="88">
        <v>7</v>
      </c>
      <c r="M57" s="81"/>
      <c r="N57" s="81"/>
      <c r="O57" s="81"/>
      <c r="P57" s="81"/>
      <c r="Q57" s="81"/>
    </row>
    <row r="58" spans="6:17" x14ac:dyDescent="0.25">
      <c r="F58" s="88">
        <v>6</v>
      </c>
      <c r="G58" s="86"/>
      <c r="H58" s="86"/>
      <c r="J58" s="86"/>
      <c r="K58" s="86"/>
      <c r="L58" s="88">
        <v>6</v>
      </c>
      <c r="M58" s="81"/>
      <c r="N58" s="81"/>
      <c r="O58" s="81"/>
      <c r="P58" s="81"/>
      <c r="Q58" s="81"/>
    </row>
    <row r="59" spans="6:17" x14ac:dyDescent="0.25">
      <c r="F59" s="88">
        <v>5</v>
      </c>
      <c r="G59" s="86"/>
      <c r="H59" s="86"/>
      <c r="J59" s="86"/>
      <c r="K59" s="86"/>
      <c r="L59" s="88">
        <v>5</v>
      </c>
      <c r="M59" s="81"/>
      <c r="N59" s="81"/>
      <c r="O59" s="81"/>
      <c r="P59" s="81"/>
      <c r="Q59" s="81"/>
    </row>
    <row r="60" spans="6:17" x14ac:dyDescent="0.25">
      <c r="F60" s="88">
        <v>4</v>
      </c>
      <c r="G60" s="86"/>
      <c r="H60" s="86"/>
      <c r="J60" s="86"/>
      <c r="K60" s="86"/>
      <c r="L60" s="88">
        <v>4</v>
      </c>
      <c r="M60" s="81"/>
      <c r="N60" s="81"/>
      <c r="O60" s="81"/>
      <c r="P60" s="81"/>
      <c r="Q60" s="81"/>
    </row>
    <row r="61" spans="6:17" x14ac:dyDescent="0.25">
      <c r="F61" s="88">
        <v>3</v>
      </c>
      <c r="G61" s="86"/>
      <c r="H61" s="86"/>
      <c r="J61" s="86"/>
      <c r="K61" s="86"/>
      <c r="L61" s="88">
        <v>3</v>
      </c>
      <c r="M61" s="81"/>
      <c r="N61" s="81"/>
      <c r="O61" s="81"/>
      <c r="P61" s="81"/>
      <c r="Q61" s="81"/>
    </row>
    <row r="62" spans="6:17" x14ac:dyDescent="0.25">
      <c r="F62" s="88">
        <v>2</v>
      </c>
      <c r="G62" s="86"/>
      <c r="H62" s="86"/>
      <c r="J62" s="86"/>
      <c r="K62" s="86"/>
      <c r="L62" s="88">
        <v>2</v>
      </c>
      <c r="M62" s="81"/>
      <c r="N62" s="81"/>
      <c r="O62" s="81"/>
      <c r="P62" s="81"/>
      <c r="Q62" s="81"/>
    </row>
    <row r="63" spans="6:17" x14ac:dyDescent="0.25">
      <c r="F63" s="88">
        <v>1</v>
      </c>
      <c r="G63" s="86"/>
      <c r="H63" s="86"/>
      <c r="J63" s="86"/>
      <c r="K63" s="86"/>
      <c r="L63" s="88">
        <v>1</v>
      </c>
      <c r="M63" s="81"/>
      <c r="N63" s="81"/>
      <c r="O63" s="81"/>
      <c r="P63" s="81"/>
      <c r="Q63" s="81"/>
    </row>
    <row r="64" spans="6:17" x14ac:dyDescent="0.25">
      <c r="F64" s="88"/>
      <c r="G64" s="83">
        <v>1</v>
      </c>
      <c r="H64" s="83">
        <v>2</v>
      </c>
      <c r="J64" s="83">
        <v>1</v>
      </c>
      <c r="K64" s="83">
        <v>2</v>
      </c>
    </row>
    <row r="65" spans="6:10" x14ac:dyDescent="0.25">
      <c r="F65" s="88"/>
      <c r="G65" s="82" t="s">
        <v>31</v>
      </c>
      <c r="H65" s="82"/>
      <c r="I65" s="82"/>
      <c r="J65" s="82" t="s">
        <v>31</v>
      </c>
    </row>
    <row r="66" spans="6:10" x14ac:dyDescent="0.25">
      <c r="G66" s="94" t="s">
        <v>36</v>
      </c>
      <c r="H66" s="81"/>
      <c r="I66" s="81"/>
      <c r="J66" s="82" t="s">
        <v>30</v>
      </c>
    </row>
  </sheetData>
  <mergeCells count="4">
    <mergeCell ref="D8:D9"/>
    <mergeCell ref="C9:C10"/>
    <mergeCell ref="A14:B14"/>
    <mergeCell ref="F14:L14"/>
  </mergeCells>
  <pageMargins left="0.7" right="0.7" top="0.75" bottom="0.75" header="0.3" footer="0.3"/>
  <ignoredErrors>
    <ignoredError sqref="A22:B22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topLeftCell="A4" zoomScaleNormal="100" workbookViewId="0">
      <selection activeCell="A4" sqref="A4"/>
    </sheetView>
  </sheetViews>
  <sheetFormatPr baseColWidth="10" defaultRowHeight="15" x14ac:dyDescent="0.25"/>
  <cols>
    <col min="1" max="1" width="12.28515625" customWidth="1"/>
    <col min="3" max="4" width="10.5703125" customWidth="1"/>
    <col min="5" max="5" width="5.28515625" customWidth="1"/>
    <col min="6" max="14" width="3.7109375" customWidth="1"/>
    <col min="15" max="15" width="4.42578125" style="50" customWidth="1"/>
    <col min="16" max="24" width="3.7109375" style="50" customWidth="1"/>
    <col min="28" max="28" width="7.7109375" customWidth="1"/>
  </cols>
  <sheetData>
    <row r="1" spans="1:20" hidden="1" x14ac:dyDescent="0.25">
      <c r="A1" s="49" t="str">
        <f>B7</f>
        <v>años</v>
      </c>
      <c r="B1" s="49" t="s">
        <v>20</v>
      </c>
      <c r="C1" s="49" t="s">
        <v>21</v>
      </c>
      <c r="D1" s="49" t="s">
        <v>22</v>
      </c>
      <c r="E1" s="49"/>
      <c r="F1" s="49"/>
      <c r="O1"/>
      <c r="P1"/>
      <c r="Q1"/>
      <c r="R1"/>
      <c r="S1"/>
      <c r="T1"/>
    </row>
    <row r="2" spans="1:20" hidden="1" x14ac:dyDescent="0.25">
      <c r="A2" s="49" t="s">
        <v>23</v>
      </c>
      <c r="B2" s="49" t="s">
        <v>24</v>
      </c>
      <c r="C2" s="49" t="s">
        <v>25</v>
      </c>
      <c r="D2" s="49" t="s">
        <v>26</v>
      </c>
      <c r="E2" s="49" t="str">
        <f>CONCATENATE(B2," ",B5," ",C2," ",B11," ",B7)</f>
        <v>puede representarse llegando los 46 pacientes, a los 2 años</v>
      </c>
      <c r="F2" s="49"/>
      <c r="G2" s="51" t="str">
        <f>CONCATENATE(A2," ",E2,D2)</f>
        <v>NO puede representarse llegando los 46 pacientes, a los 2 años, pues habría que recortar o ampliar los tiempos respectivos de uno o más pacientes "libres de evento" o "con evento"</v>
      </c>
      <c r="O2"/>
      <c r="P2"/>
      <c r="Q2"/>
      <c r="R2"/>
      <c r="S2"/>
      <c r="T2"/>
    </row>
    <row r="3" spans="1:20" hidden="1" x14ac:dyDescent="0.25">
      <c r="A3" s="52"/>
      <c r="C3" s="52"/>
      <c r="D3" s="52"/>
      <c r="E3" s="52"/>
      <c r="F3" s="52"/>
      <c r="G3" s="52"/>
      <c r="H3" s="52"/>
      <c r="I3" s="52"/>
      <c r="J3" s="52"/>
      <c r="K3" s="53"/>
      <c r="O3"/>
      <c r="P3"/>
      <c r="Q3"/>
      <c r="R3"/>
      <c r="S3"/>
      <c r="T3"/>
    </row>
    <row r="4" spans="1:20" ht="24" customHeight="1" x14ac:dyDescent="0.25">
      <c r="A4" s="183" t="s">
        <v>61</v>
      </c>
      <c r="D4" s="52"/>
      <c r="E4" s="52"/>
      <c r="F4" s="52"/>
      <c r="G4" s="52"/>
      <c r="I4" s="52"/>
      <c r="J4" s="52"/>
      <c r="K4" s="53"/>
      <c r="O4"/>
      <c r="P4"/>
      <c r="Q4"/>
      <c r="R4"/>
      <c r="S4"/>
      <c r="T4"/>
    </row>
    <row r="5" spans="1:20" ht="25.5" x14ac:dyDescent="0.25">
      <c r="A5" s="172" t="s">
        <v>57</v>
      </c>
      <c r="B5" s="54">
        <f>E5+D5+C5</f>
        <v>46</v>
      </c>
      <c r="C5" s="55">
        <v>2</v>
      </c>
      <c r="D5" s="56">
        <v>1</v>
      </c>
      <c r="E5" s="57">
        <v>43</v>
      </c>
      <c r="G5" s="52"/>
      <c r="H5" s="92" t="s">
        <v>48</v>
      </c>
      <c r="I5" s="52"/>
      <c r="J5" s="52"/>
      <c r="K5" s="52"/>
      <c r="O5"/>
      <c r="P5"/>
      <c r="Q5"/>
      <c r="R5"/>
      <c r="S5"/>
      <c r="T5"/>
    </row>
    <row r="6" spans="1:20" ht="18.75" customHeight="1" x14ac:dyDescent="0.25">
      <c r="A6" s="52"/>
      <c r="C6" s="58"/>
      <c r="D6" s="59"/>
      <c r="E6" s="60"/>
      <c r="F6" s="52"/>
      <c r="G6" s="52"/>
      <c r="H6" s="91" t="s">
        <v>49</v>
      </c>
      <c r="I6" s="52"/>
      <c r="J6" s="52"/>
      <c r="K6" s="52"/>
      <c r="O6"/>
      <c r="P6"/>
      <c r="Q6"/>
      <c r="R6"/>
      <c r="S6"/>
      <c r="T6"/>
    </row>
    <row r="7" spans="1:20" ht="39.75" customHeight="1" x14ac:dyDescent="0.25">
      <c r="A7" s="173" t="s">
        <v>58</v>
      </c>
      <c r="B7" s="61" t="s">
        <v>10</v>
      </c>
      <c r="C7" s="62" t="str">
        <f>CONCATENATE(A1," ",B1," ",B5," ",C1)</f>
        <v>años de los 46 del grupo Interv</v>
      </c>
      <c r="D7" s="62" t="str">
        <f>CONCATENATE(A1," ",B1," ",B5," ",D1)</f>
        <v>años de los 46 del grupo Contr</v>
      </c>
      <c r="E7" s="52"/>
      <c r="F7" s="52"/>
      <c r="G7" s="52"/>
      <c r="H7" s="52"/>
      <c r="I7" s="52"/>
      <c r="J7" s="52"/>
      <c r="K7" s="52"/>
      <c r="O7"/>
      <c r="P7"/>
      <c r="Q7"/>
      <c r="R7"/>
      <c r="S7"/>
      <c r="T7"/>
    </row>
    <row r="8" spans="1:20" ht="26.25" x14ac:dyDescent="0.25">
      <c r="A8" s="63" t="s">
        <v>12</v>
      </c>
      <c r="B8" s="64">
        <v>4.1466309030317811E-2</v>
      </c>
      <c r="C8" s="116">
        <f>B8*B5</f>
        <v>1.9074502153946193</v>
      </c>
      <c r="D8" s="168">
        <f>(B8+B9)*B5</f>
        <v>3.5726180606356173</v>
      </c>
      <c r="E8" s="66"/>
      <c r="F8" s="66"/>
      <c r="G8" s="67"/>
      <c r="H8" s="52"/>
      <c r="I8" s="52"/>
      <c r="J8" s="52"/>
      <c r="K8" s="52"/>
      <c r="O8"/>
      <c r="P8"/>
      <c r="Q8"/>
      <c r="R8"/>
      <c r="S8"/>
      <c r="T8"/>
    </row>
    <row r="9" spans="1:20" ht="26.25" x14ac:dyDescent="0.25">
      <c r="A9" s="68" t="s">
        <v>14</v>
      </c>
      <c r="B9" s="69">
        <v>3.6199300983499952E-2</v>
      </c>
      <c r="C9" s="163">
        <f>(B10+B9)*B5</f>
        <v>90.092549784605382</v>
      </c>
      <c r="D9" s="168"/>
      <c r="E9" s="59"/>
      <c r="F9" s="70"/>
      <c r="G9" s="67"/>
      <c r="H9" s="52"/>
      <c r="I9" s="52"/>
      <c r="J9" s="52"/>
      <c r="K9" s="52"/>
      <c r="O9"/>
      <c r="P9"/>
      <c r="Q9"/>
      <c r="R9"/>
      <c r="S9"/>
      <c r="T9"/>
    </row>
    <row r="10" spans="1:20" ht="26.25" x14ac:dyDescent="0.25">
      <c r="A10" s="71" t="s">
        <v>13</v>
      </c>
      <c r="B10" s="72">
        <v>1.9223343899861822</v>
      </c>
      <c r="C10" s="163"/>
      <c r="D10" s="73">
        <f>B10*B5</f>
        <v>88.427381939364381</v>
      </c>
      <c r="E10" s="58"/>
      <c r="F10" s="70"/>
      <c r="G10" s="74"/>
      <c r="H10" s="52"/>
      <c r="I10" s="52"/>
      <c r="J10" s="52"/>
      <c r="K10" s="52"/>
      <c r="O10"/>
      <c r="P10"/>
      <c r="Q10"/>
      <c r="R10"/>
      <c r="S10"/>
      <c r="T10"/>
    </row>
    <row r="11" spans="1:20" x14ac:dyDescent="0.25">
      <c r="A11" s="5"/>
      <c r="B11" s="75">
        <v>2</v>
      </c>
      <c r="C11" s="76">
        <f>C8+C9</f>
        <v>92</v>
      </c>
      <c r="D11" s="76">
        <f>D8+D10</f>
        <v>92</v>
      </c>
      <c r="E11" s="77"/>
      <c r="F11" s="77"/>
      <c r="G11" s="77"/>
      <c r="H11" s="52"/>
      <c r="I11" s="52"/>
      <c r="J11" s="52"/>
      <c r="K11" s="52"/>
      <c r="O11"/>
      <c r="P11"/>
      <c r="Q11"/>
      <c r="R11"/>
      <c r="S11"/>
      <c r="T11"/>
    </row>
    <row r="12" spans="1:20" ht="9" customHeight="1" x14ac:dyDescent="0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O12"/>
      <c r="P12"/>
      <c r="Q12"/>
      <c r="R12"/>
      <c r="S12"/>
      <c r="T12"/>
    </row>
    <row r="13" spans="1:20" x14ac:dyDescent="0.25">
      <c r="A13" s="52"/>
      <c r="B13" s="52"/>
      <c r="C13" s="47">
        <f>(E5+D5)*B11</f>
        <v>88</v>
      </c>
      <c r="D13" s="47">
        <f>E5*B11</f>
        <v>86</v>
      </c>
      <c r="E13" s="52"/>
      <c r="F13" s="78" t="s">
        <v>28</v>
      </c>
      <c r="G13" s="52"/>
      <c r="H13" s="52"/>
      <c r="I13" s="52"/>
      <c r="J13" s="52"/>
      <c r="K13" s="52"/>
      <c r="O13"/>
      <c r="P13"/>
      <c r="Q13"/>
      <c r="R13"/>
      <c r="S13"/>
      <c r="T13"/>
    </row>
    <row r="14" spans="1:20" ht="36" customHeight="1" x14ac:dyDescent="0.25">
      <c r="A14" s="164" t="s">
        <v>29</v>
      </c>
      <c r="B14" s="164"/>
      <c r="C14" s="79">
        <f>C9-C13</f>
        <v>2.0925497846053815</v>
      </c>
      <c r="D14" s="79">
        <f>D10-D13</f>
        <v>2.4273819393643805</v>
      </c>
      <c r="F14" s="165" t="str">
        <f>IF((AND(((B9+B10)/B11)&gt;((D5+E5)/B5),(B10/B11)&gt;(E5/B5))),E2,G2)</f>
        <v>puede representarse llegando los 46 pacientes, a los 2 años</v>
      </c>
      <c r="G14" s="166"/>
      <c r="H14" s="166"/>
      <c r="I14" s="166"/>
      <c r="J14" s="166"/>
      <c r="K14" s="166"/>
      <c r="L14" s="167"/>
      <c r="O14"/>
      <c r="P14"/>
      <c r="Q14"/>
      <c r="R14"/>
      <c r="S14"/>
      <c r="T14"/>
    </row>
    <row r="15" spans="1:20" ht="18.75" customHeight="1" thickBot="1" x14ac:dyDescent="0.3">
      <c r="A15" s="115"/>
      <c r="B15" s="80"/>
      <c r="C15" s="80"/>
      <c r="D15" s="80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0" ht="39.75" customHeight="1" thickBot="1" x14ac:dyDescent="0.3">
      <c r="A16" s="176" t="s">
        <v>59</v>
      </c>
      <c r="B16" s="177"/>
      <c r="C16" s="177"/>
      <c r="D16" s="178"/>
      <c r="G16" s="94" t="s">
        <v>36</v>
      </c>
      <c r="H16" s="81"/>
      <c r="I16" s="81"/>
      <c r="J16" s="82" t="s">
        <v>30</v>
      </c>
      <c r="K16" s="81"/>
      <c r="L16" s="81"/>
      <c r="M16" s="81"/>
      <c r="N16" s="81"/>
      <c r="O16" s="81"/>
      <c r="P16" s="81"/>
      <c r="Q16" s="81"/>
      <c r="R16" s="81"/>
      <c r="S16" s="81"/>
      <c r="T16" s="81"/>
    </row>
    <row r="17" spans="1:24" x14ac:dyDescent="0.25">
      <c r="A17" s="52" t="s">
        <v>46</v>
      </c>
      <c r="F17" s="50"/>
      <c r="G17" s="184" t="s">
        <v>31</v>
      </c>
      <c r="H17" s="184"/>
      <c r="I17" s="50"/>
      <c r="J17" s="184" t="s">
        <v>31</v>
      </c>
      <c r="K17" s="50"/>
      <c r="L17" s="81"/>
      <c r="M17" s="81"/>
      <c r="N17" s="81"/>
      <c r="O17" s="81"/>
      <c r="P17" s="81"/>
      <c r="Q17" s="81"/>
    </row>
    <row r="18" spans="1:24" x14ac:dyDescent="0.25">
      <c r="A18" s="52" t="s">
        <v>47</v>
      </c>
      <c r="F18" s="50"/>
      <c r="G18" s="193">
        <v>1</v>
      </c>
      <c r="H18" s="193">
        <v>2</v>
      </c>
      <c r="I18" s="184"/>
      <c r="J18" s="193">
        <v>1</v>
      </c>
      <c r="K18" s="193">
        <v>2</v>
      </c>
      <c r="L18" s="81"/>
      <c r="M18" s="81"/>
      <c r="N18" s="81"/>
      <c r="O18" s="81"/>
      <c r="P18" s="81"/>
      <c r="Q18" s="81"/>
    </row>
    <row r="19" spans="1:24" ht="15.75" thickBot="1" x14ac:dyDescent="0.3">
      <c r="E19" s="84" t="s">
        <v>32</v>
      </c>
      <c r="F19" s="186">
        <v>46</v>
      </c>
      <c r="G19" s="86"/>
      <c r="H19" s="87"/>
      <c r="I19" s="50"/>
      <c r="J19" s="86"/>
      <c r="K19" s="87"/>
      <c r="L19" s="186">
        <v>46</v>
      </c>
      <c r="M19" s="81"/>
      <c r="N19" s="81"/>
      <c r="O19" s="81"/>
      <c r="P19" s="81"/>
      <c r="Q19" s="81"/>
      <c r="R19" s="85"/>
      <c r="S19" s="85"/>
      <c r="T19" s="85"/>
      <c r="U19" s="85"/>
      <c r="V19" s="85"/>
      <c r="W19" s="85"/>
      <c r="X19" s="85"/>
    </row>
    <row r="20" spans="1:24" ht="15.75" thickBot="1" x14ac:dyDescent="0.3">
      <c r="A20" s="101" t="s">
        <v>41</v>
      </c>
      <c r="B20" s="102"/>
      <c r="C20" s="102"/>
      <c r="D20" s="103"/>
      <c r="E20" s="84"/>
      <c r="F20" s="186">
        <v>45</v>
      </c>
      <c r="G20" s="95"/>
      <c r="H20" s="96"/>
      <c r="I20" s="50"/>
      <c r="J20" s="95"/>
      <c r="K20" s="96"/>
      <c r="L20" s="186">
        <v>45</v>
      </c>
      <c r="M20" s="81"/>
      <c r="N20" s="81"/>
      <c r="O20" s="81"/>
      <c r="P20" s="81"/>
      <c r="Q20" s="81"/>
      <c r="R20" s="85"/>
      <c r="S20" s="85"/>
      <c r="T20" s="85"/>
      <c r="U20" s="85"/>
      <c r="V20" s="85"/>
      <c r="W20" s="85"/>
      <c r="X20" s="85"/>
    </row>
    <row r="21" spans="1:24" ht="16.5" thickBot="1" x14ac:dyDescent="0.3">
      <c r="A21" s="104" t="s">
        <v>38</v>
      </c>
      <c r="B21" s="105" t="s">
        <v>39</v>
      </c>
      <c r="C21" s="105" t="s">
        <v>37</v>
      </c>
      <c r="D21" s="106" t="s">
        <v>27</v>
      </c>
      <c r="F21" s="97">
        <v>44</v>
      </c>
      <c r="G21" s="98"/>
      <c r="H21" s="187"/>
      <c r="I21" s="50"/>
      <c r="J21" s="188"/>
      <c r="K21" s="99"/>
      <c r="L21" s="100">
        <v>44</v>
      </c>
      <c r="M21" s="81"/>
      <c r="N21" s="81"/>
      <c r="O21" s="81"/>
      <c r="P21" s="81"/>
      <c r="Q21" s="81"/>
      <c r="R21" s="85"/>
      <c r="S21" s="85"/>
      <c r="T21" s="85"/>
      <c r="U21" s="85"/>
      <c r="V21" s="85"/>
      <c r="W21" s="85"/>
      <c r="X21" s="85"/>
    </row>
    <row r="22" spans="1:24" x14ac:dyDescent="0.25">
      <c r="A22" s="107" t="s">
        <v>50</v>
      </c>
      <c r="B22" s="108" t="s">
        <v>51</v>
      </c>
      <c r="C22" s="108">
        <f>B22-A22</f>
        <v>2.1599999999999994E-2</v>
      </c>
      <c r="D22" s="109">
        <f>1/C22</f>
        <v>46.296296296296312</v>
      </c>
      <c r="F22" s="88">
        <v>43</v>
      </c>
      <c r="G22" s="89"/>
      <c r="H22" s="89"/>
      <c r="I22" s="50"/>
      <c r="J22" s="89"/>
      <c r="K22" s="89"/>
      <c r="L22" s="88">
        <v>43</v>
      </c>
      <c r="M22" s="81"/>
      <c r="N22" s="81"/>
      <c r="O22" s="81"/>
      <c r="P22" s="81"/>
      <c r="Q22" s="81"/>
      <c r="R22" s="85"/>
      <c r="S22" s="85"/>
      <c r="T22" s="85"/>
      <c r="U22" s="85"/>
      <c r="V22" s="85"/>
      <c r="W22" s="85"/>
      <c r="X22" s="85"/>
    </row>
    <row r="23" spans="1:24" ht="15.75" thickBot="1" x14ac:dyDescent="0.3">
      <c r="A23" s="110" t="s">
        <v>40</v>
      </c>
      <c r="B23" s="111">
        <f>A22*D22</f>
        <v>1.8333333333333341</v>
      </c>
      <c r="C23" s="112">
        <f>C22*D22</f>
        <v>1</v>
      </c>
      <c r="D23" s="113">
        <f>(1-B22)*D22</f>
        <v>43.462962962962976</v>
      </c>
      <c r="F23" s="88">
        <v>42</v>
      </c>
      <c r="G23" s="86"/>
      <c r="H23" s="86"/>
      <c r="I23" s="50"/>
      <c r="J23" s="86"/>
      <c r="K23" s="86"/>
      <c r="L23" s="88">
        <v>42</v>
      </c>
      <c r="M23" s="81"/>
      <c r="N23" s="81"/>
      <c r="O23" s="81"/>
      <c r="P23" s="81"/>
      <c r="Q23" s="81"/>
      <c r="R23" s="85"/>
      <c r="S23" s="85"/>
      <c r="T23" s="85"/>
      <c r="U23" s="85"/>
      <c r="V23" s="85"/>
      <c r="W23" s="85"/>
      <c r="X23" s="85"/>
    </row>
    <row r="24" spans="1:24" x14ac:dyDescent="0.25">
      <c r="F24" s="88">
        <v>41</v>
      </c>
      <c r="G24" s="86"/>
      <c r="H24" s="86"/>
      <c r="I24" s="50"/>
      <c r="J24" s="86"/>
      <c r="K24" s="86"/>
      <c r="L24" s="88">
        <v>41</v>
      </c>
      <c r="M24" s="81"/>
      <c r="N24" s="81"/>
      <c r="O24" s="81"/>
      <c r="P24" s="81"/>
      <c r="Q24" s="81"/>
      <c r="R24" s="85"/>
      <c r="S24" s="85"/>
      <c r="T24" s="85"/>
      <c r="U24" s="85"/>
      <c r="V24" s="85"/>
      <c r="W24" s="85"/>
      <c r="X24" s="85"/>
    </row>
    <row r="25" spans="1:24" x14ac:dyDescent="0.25">
      <c r="F25" s="88">
        <v>40</v>
      </c>
      <c r="G25" s="86"/>
      <c r="H25" s="86"/>
      <c r="I25" s="50"/>
      <c r="J25" s="86"/>
      <c r="K25" s="86"/>
      <c r="L25" s="88">
        <v>40</v>
      </c>
      <c r="M25" s="81"/>
      <c r="N25" s="81"/>
      <c r="O25" s="81"/>
      <c r="P25" s="81"/>
      <c r="Q25" s="81"/>
      <c r="R25" s="85"/>
      <c r="S25" s="85"/>
      <c r="T25" s="85"/>
      <c r="U25" s="85"/>
      <c r="V25" s="85"/>
      <c r="W25" s="85"/>
      <c r="X25" s="85"/>
    </row>
    <row r="26" spans="1:24" x14ac:dyDescent="0.25">
      <c r="F26" s="88">
        <v>39</v>
      </c>
      <c r="G26" s="86"/>
      <c r="H26" s="86"/>
      <c r="I26" s="50"/>
      <c r="J26" s="86"/>
      <c r="K26" s="86"/>
      <c r="L26" s="88">
        <v>39</v>
      </c>
      <c r="M26" s="81"/>
      <c r="N26" s="81"/>
      <c r="O26" s="81"/>
      <c r="P26" s="81"/>
      <c r="Q26" s="81"/>
      <c r="R26" s="85"/>
      <c r="S26" s="85"/>
      <c r="T26" s="85"/>
      <c r="U26" s="85"/>
      <c r="V26" s="85"/>
      <c r="W26" s="85"/>
      <c r="X26" s="85"/>
    </row>
    <row r="27" spans="1:24" x14ac:dyDescent="0.25">
      <c r="F27" s="88">
        <v>38</v>
      </c>
      <c r="G27" s="86"/>
      <c r="H27" s="86"/>
      <c r="I27" s="90"/>
      <c r="J27" s="86"/>
      <c r="K27" s="86"/>
      <c r="L27" s="88">
        <v>38</v>
      </c>
      <c r="M27" s="81"/>
      <c r="N27" s="81"/>
      <c r="O27" s="81"/>
      <c r="P27" s="81"/>
      <c r="Q27" s="81"/>
      <c r="R27" s="85"/>
      <c r="S27" s="85"/>
      <c r="T27" s="85"/>
      <c r="U27" s="85"/>
      <c r="V27" s="85"/>
      <c r="W27" s="85"/>
      <c r="X27" s="85"/>
    </row>
    <row r="28" spans="1:24" x14ac:dyDescent="0.25">
      <c r="F28" s="88">
        <v>37</v>
      </c>
      <c r="G28" s="86"/>
      <c r="H28" s="86"/>
      <c r="I28" s="90"/>
      <c r="J28" s="86"/>
      <c r="K28" s="86"/>
      <c r="L28" s="88">
        <v>37</v>
      </c>
      <c r="M28" s="81"/>
      <c r="N28" s="81"/>
      <c r="O28" s="81"/>
      <c r="P28" s="81"/>
      <c r="Q28" s="81"/>
      <c r="R28" s="85"/>
      <c r="S28" s="85"/>
      <c r="T28" s="85"/>
      <c r="U28" s="85"/>
      <c r="V28" s="85"/>
      <c r="W28" s="85"/>
      <c r="X28" s="85"/>
    </row>
    <row r="29" spans="1:24" x14ac:dyDescent="0.25">
      <c r="F29" s="88">
        <v>36</v>
      </c>
      <c r="G29" s="86"/>
      <c r="H29" s="86"/>
      <c r="J29" s="86"/>
      <c r="K29" s="86"/>
      <c r="L29" s="88">
        <v>36</v>
      </c>
      <c r="M29" s="81"/>
      <c r="N29" s="81"/>
      <c r="O29" s="81"/>
      <c r="P29" s="81"/>
      <c r="Q29" s="81"/>
    </row>
    <row r="30" spans="1:24" x14ac:dyDescent="0.25">
      <c r="F30" s="88">
        <v>35</v>
      </c>
      <c r="G30" s="86"/>
      <c r="H30" s="86"/>
      <c r="J30" s="86"/>
      <c r="K30" s="86"/>
      <c r="L30" s="88">
        <v>35</v>
      </c>
      <c r="M30" s="81"/>
      <c r="N30" s="81"/>
      <c r="O30" s="81"/>
      <c r="P30" s="81"/>
      <c r="Q30" s="81"/>
    </row>
    <row r="31" spans="1:24" x14ac:dyDescent="0.25">
      <c r="F31" s="88">
        <v>34</v>
      </c>
      <c r="G31" s="86"/>
      <c r="H31" s="86"/>
      <c r="J31" s="86"/>
      <c r="K31" s="86"/>
      <c r="L31" s="88">
        <v>34</v>
      </c>
      <c r="M31" s="81"/>
      <c r="N31" s="81"/>
      <c r="O31" s="81"/>
      <c r="P31" s="81"/>
      <c r="Q31" s="81"/>
    </row>
    <row r="32" spans="1:24" x14ac:dyDescent="0.25">
      <c r="F32" s="88">
        <v>33</v>
      </c>
      <c r="G32" s="86"/>
      <c r="H32" s="86"/>
      <c r="J32" s="86"/>
      <c r="K32" s="86"/>
      <c r="L32" s="88">
        <v>33</v>
      </c>
      <c r="M32" s="81"/>
      <c r="N32" s="81"/>
      <c r="O32" s="81"/>
      <c r="P32" s="81"/>
      <c r="Q32" s="81"/>
    </row>
    <row r="33" spans="6:17" x14ac:dyDescent="0.25">
      <c r="F33" s="88">
        <v>32</v>
      </c>
      <c r="G33" s="86"/>
      <c r="H33" s="86"/>
      <c r="J33" s="86"/>
      <c r="K33" s="86"/>
      <c r="L33" s="88">
        <v>32</v>
      </c>
      <c r="M33" s="81"/>
      <c r="N33" s="81"/>
      <c r="O33" s="81"/>
      <c r="P33" s="81"/>
      <c r="Q33" s="81"/>
    </row>
    <row r="34" spans="6:17" x14ac:dyDescent="0.25">
      <c r="F34" s="88">
        <v>31</v>
      </c>
      <c r="G34" s="86"/>
      <c r="H34" s="86"/>
      <c r="J34" s="86"/>
      <c r="K34" s="86"/>
      <c r="L34" s="88">
        <v>31</v>
      </c>
      <c r="M34" s="81"/>
      <c r="N34" s="81"/>
      <c r="O34" s="81"/>
      <c r="P34" s="81"/>
      <c r="Q34" s="81"/>
    </row>
    <row r="35" spans="6:17" x14ac:dyDescent="0.25">
      <c r="F35" s="88">
        <v>30</v>
      </c>
      <c r="G35" s="86"/>
      <c r="H35" s="86"/>
      <c r="J35" s="86"/>
      <c r="K35" s="86"/>
      <c r="L35" s="88">
        <v>30</v>
      </c>
      <c r="M35" s="81"/>
      <c r="N35" s="81"/>
      <c r="O35" s="81"/>
      <c r="P35" s="81"/>
      <c r="Q35" s="81"/>
    </row>
    <row r="36" spans="6:17" x14ac:dyDescent="0.25">
      <c r="F36" s="88">
        <v>29</v>
      </c>
      <c r="G36" s="86"/>
      <c r="H36" s="86"/>
      <c r="J36" s="86"/>
      <c r="K36" s="86"/>
      <c r="L36" s="88">
        <v>29</v>
      </c>
      <c r="M36" s="81"/>
      <c r="N36" s="81"/>
      <c r="O36" s="81"/>
      <c r="P36" s="81"/>
      <c r="Q36" s="81"/>
    </row>
    <row r="37" spans="6:17" x14ac:dyDescent="0.25">
      <c r="F37" s="88">
        <v>28</v>
      </c>
      <c r="G37" s="86"/>
      <c r="H37" s="86"/>
      <c r="J37" s="86"/>
      <c r="K37" s="86"/>
      <c r="L37" s="88">
        <v>28</v>
      </c>
      <c r="M37" s="81"/>
      <c r="N37" s="81"/>
      <c r="O37" s="81"/>
      <c r="P37" s="81"/>
      <c r="Q37" s="81"/>
    </row>
    <row r="38" spans="6:17" x14ac:dyDescent="0.25">
      <c r="F38" s="88">
        <v>27</v>
      </c>
      <c r="G38" s="86"/>
      <c r="H38" s="86"/>
      <c r="J38" s="86"/>
      <c r="K38" s="86"/>
      <c r="L38" s="88">
        <v>27</v>
      </c>
      <c r="M38" s="81"/>
      <c r="N38" s="81"/>
      <c r="O38" s="81"/>
      <c r="P38" s="81"/>
      <c r="Q38" s="81"/>
    </row>
    <row r="39" spans="6:17" x14ac:dyDescent="0.25">
      <c r="F39" s="88">
        <v>26</v>
      </c>
      <c r="G39" s="86"/>
      <c r="H39" s="86"/>
      <c r="J39" s="86"/>
      <c r="K39" s="86"/>
      <c r="L39" s="88">
        <v>26</v>
      </c>
      <c r="M39" s="81"/>
      <c r="N39" s="81"/>
      <c r="O39" s="81"/>
      <c r="P39" s="81"/>
      <c r="Q39" s="81"/>
    </row>
    <row r="40" spans="6:17" x14ac:dyDescent="0.25">
      <c r="F40" s="88">
        <v>25</v>
      </c>
      <c r="G40" s="86"/>
      <c r="H40" s="86"/>
      <c r="J40" s="86"/>
      <c r="K40" s="86"/>
      <c r="L40" s="88">
        <v>25</v>
      </c>
      <c r="M40" s="81"/>
      <c r="N40" s="81"/>
      <c r="O40" s="81"/>
      <c r="P40" s="81"/>
      <c r="Q40" s="81"/>
    </row>
    <row r="41" spans="6:17" x14ac:dyDescent="0.25">
      <c r="F41" s="88">
        <v>24</v>
      </c>
      <c r="G41" s="86"/>
      <c r="H41" s="86"/>
      <c r="J41" s="86"/>
      <c r="K41" s="86"/>
      <c r="L41" s="88">
        <v>24</v>
      </c>
      <c r="M41" s="81"/>
      <c r="N41" s="81"/>
      <c r="O41" s="81"/>
      <c r="P41" s="81"/>
      <c r="Q41" s="81"/>
    </row>
    <row r="42" spans="6:17" x14ac:dyDescent="0.25">
      <c r="F42" s="88">
        <v>23</v>
      </c>
      <c r="G42" s="86"/>
      <c r="H42" s="86"/>
      <c r="J42" s="86"/>
      <c r="K42" s="86"/>
      <c r="L42" s="88">
        <v>23</v>
      </c>
      <c r="M42" s="81"/>
      <c r="N42" s="81"/>
      <c r="O42" s="81"/>
      <c r="P42" s="81"/>
      <c r="Q42" s="81"/>
    </row>
    <row r="43" spans="6:17" x14ac:dyDescent="0.25">
      <c r="F43" s="88">
        <v>22</v>
      </c>
      <c r="G43" s="86"/>
      <c r="H43" s="86"/>
      <c r="J43" s="86"/>
      <c r="K43" s="86"/>
      <c r="L43" s="88">
        <v>22</v>
      </c>
      <c r="M43" s="81"/>
      <c r="N43" s="81"/>
      <c r="O43" s="81"/>
      <c r="P43" s="81"/>
      <c r="Q43" s="81"/>
    </row>
    <row r="44" spans="6:17" x14ac:dyDescent="0.25">
      <c r="F44" s="88">
        <v>21</v>
      </c>
      <c r="G44" s="86"/>
      <c r="H44" s="86"/>
      <c r="J44" s="86"/>
      <c r="K44" s="86"/>
      <c r="L44" s="88">
        <v>21</v>
      </c>
      <c r="M44" s="81"/>
      <c r="N44" s="81"/>
      <c r="O44" s="81"/>
      <c r="P44" s="81"/>
      <c r="Q44" s="81"/>
    </row>
    <row r="45" spans="6:17" x14ac:dyDescent="0.25">
      <c r="F45" s="88">
        <v>20</v>
      </c>
      <c r="G45" s="86"/>
      <c r="H45" s="86"/>
      <c r="J45" s="86"/>
      <c r="K45" s="86"/>
      <c r="L45" s="88">
        <v>20</v>
      </c>
      <c r="M45" s="81"/>
      <c r="N45" s="81"/>
      <c r="O45" s="81"/>
      <c r="P45" s="81"/>
      <c r="Q45" s="81"/>
    </row>
    <row r="46" spans="6:17" x14ac:dyDescent="0.25">
      <c r="F46" s="88">
        <v>19</v>
      </c>
      <c r="G46" s="86"/>
      <c r="H46" s="86"/>
      <c r="J46" s="86"/>
      <c r="K46" s="86"/>
      <c r="L46" s="88">
        <v>19</v>
      </c>
      <c r="M46" s="81"/>
      <c r="N46" s="81"/>
      <c r="O46" s="81"/>
      <c r="P46" s="81"/>
      <c r="Q46" s="81"/>
    </row>
    <row r="47" spans="6:17" x14ac:dyDescent="0.25">
      <c r="F47" s="88">
        <v>18</v>
      </c>
      <c r="G47" s="86"/>
      <c r="H47" s="86"/>
      <c r="J47" s="86"/>
      <c r="K47" s="86"/>
      <c r="L47" s="88">
        <v>18</v>
      </c>
      <c r="M47" s="81"/>
      <c r="N47" s="81"/>
      <c r="O47" s="81"/>
      <c r="P47" s="81"/>
      <c r="Q47" s="81"/>
    </row>
    <row r="48" spans="6:17" x14ac:dyDescent="0.25">
      <c r="F48" s="88">
        <v>17</v>
      </c>
      <c r="G48" s="86"/>
      <c r="H48" s="86"/>
      <c r="J48" s="86"/>
      <c r="K48" s="86"/>
      <c r="L48" s="88">
        <v>17</v>
      </c>
      <c r="M48" s="81"/>
      <c r="N48" s="81"/>
      <c r="O48" s="81"/>
      <c r="P48" s="81"/>
      <c r="Q48" s="81"/>
    </row>
    <row r="49" spans="6:17" x14ac:dyDescent="0.25">
      <c r="F49" s="88">
        <v>16</v>
      </c>
      <c r="G49" s="86"/>
      <c r="H49" s="86"/>
      <c r="J49" s="86"/>
      <c r="K49" s="86"/>
      <c r="L49" s="88">
        <v>16</v>
      </c>
      <c r="M49" s="81"/>
      <c r="N49" s="81"/>
      <c r="O49" s="81"/>
      <c r="P49" s="81"/>
      <c r="Q49" s="81"/>
    </row>
    <row r="50" spans="6:17" x14ac:dyDescent="0.25">
      <c r="F50" s="88">
        <v>15</v>
      </c>
      <c r="G50" s="86"/>
      <c r="H50" s="86"/>
      <c r="J50" s="86"/>
      <c r="K50" s="86"/>
      <c r="L50" s="88">
        <v>15</v>
      </c>
      <c r="M50" s="81"/>
      <c r="N50" s="81"/>
      <c r="O50" s="81"/>
      <c r="P50" s="81"/>
      <c r="Q50" s="81"/>
    </row>
    <row r="51" spans="6:17" x14ac:dyDescent="0.25">
      <c r="F51" s="88">
        <v>14</v>
      </c>
      <c r="G51" s="86"/>
      <c r="H51" s="86"/>
      <c r="J51" s="86"/>
      <c r="K51" s="86"/>
      <c r="L51" s="88">
        <v>14</v>
      </c>
      <c r="M51" s="81"/>
      <c r="N51" s="81"/>
      <c r="O51" s="81"/>
      <c r="P51" s="81"/>
      <c r="Q51" s="81"/>
    </row>
    <row r="52" spans="6:17" x14ac:dyDescent="0.25">
      <c r="F52" s="88">
        <v>13</v>
      </c>
      <c r="G52" s="86"/>
      <c r="H52" s="86"/>
      <c r="J52" s="86"/>
      <c r="K52" s="86"/>
      <c r="L52" s="88">
        <v>13</v>
      </c>
      <c r="M52" s="81"/>
      <c r="N52" s="81"/>
      <c r="O52" s="81"/>
      <c r="P52" s="81"/>
      <c r="Q52" s="81"/>
    </row>
    <row r="53" spans="6:17" x14ac:dyDescent="0.25">
      <c r="F53" s="88">
        <v>12</v>
      </c>
      <c r="G53" s="86"/>
      <c r="H53" s="86"/>
      <c r="J53" s="86"/>
      <c r="K53" s="86"/>
      <c r="L53" s="88">
        <v>12</v>
      </c>
      <c r="M53" s="81"/>
      <c r="N53" s="81"/>
      <c r="O53" s="81"/>
      <c r="P53" s="81"/>
      <c r="Q53" s="81"/>
    </row>
    <row r="54" spans="6:17" x14ac:dyDescent="0.25">
      <c r="F54" s="88">
        <v>11</v>
      </c>
      <c r="G54" s="86"/>
      <c r="H54" s="86"/>
      <c r="J54" s="86"/>
      <c r="K54" s="86"/>
      <c r="L54" s="88">
        <v>11</v>
      </c>
      <c r="M54" s="81"/>
      <c r="N54" s="81"/>
      <c r="O54" s="81"/>
      <c r="P54" s="81"/>
      <c r="Q54" s="81"/>
    </row>
    <row r="55" spans="6:17" x14ac:dyDescent="0.25">
      <c r="F55" s="88">
        <v>10</v>
      </c>
      <c r="G55" s="86"/>
      <c r="H55" s="86"/>
      <c r="J55" s="86"/>
      <c r="K55" s="86"/>
      <c r="L55" s="88">
        <v>10</v>
      </c>
      <c r="M55" s="81"/>
      <c r="N55" s="81"/>
      <c r="O55" s="81"/>
      <c r="P55" s="81"/>
      <c r="Q55" s="81"/>
    </row>
    <row r="56" spans="6:17" x14ac:dyDescent="0.25">
      <c r="F56" s="88">
        <v>9</v>
      </c>
      <c r="G56" s="86"/>
      <c r="H56" s="86"/>
      <c r="J56" s="86"/>
      <c r="K56" s="86"/>
      <c r="L56" s="88">
        <v>9</v>
      </c>
      <c r="M56" s="81"/>
      <c r="N56" s="81"/>
      <c r="O56" s="81"/>
      <c r="P56" s="81"/>
      <c r="Q56" s="81"/>
    </row>
    <row r="57" spans="6:17" x14ac:dyDescent="0.25">
      <c r="F57" s="88">
        <v>8</v>
      </c>
      <c r="G57" s="86"/>
      <c r="H57" s="86"/>
      <c r="J57" s="86"/>
      <c r="K57" s="86"/>
      <c r="L57" s="88">
        <v>8</v>
      </c>
      <c r="M57" s="81"/>
      <c r="N57" s="81"/>
      <c r="O57" s="81"/>
      <c r="P57" s="81"/>
      <c r="Q57" s="81"/>
    </row>
    <row r="58" spans="6:17" x14ac:dyDescent="0.25">
      <c r="F58" s="88">
        <v>7</v>
      </c>
      <c r="G58" s="86"/>
      <c r="H58" s="86"/>
      <c r="J58" s="86"/>
      <c r="K58" s="86"/>
      <c r="L58" s="88">
        <v>7</v>
      </c>
      <c r="M58" s="81"/>
      <c r="N58" s="81"/>
      <c r="O58" s="81"/>
      <c r="P58" s="81"/>
      <c r="Q58" s="81"/>
    </row>
    <row r="59" spans="6:17" x14ac:dyDescent="0.25">
      <c r="F59" s="88">
        <v>6</v>
      </c>
      <c r="G59" s="86"/>
      <c r="H59" s="86"/>
      <c r="J59" s="86"/>
      <c r="K59" s="86"/>
      <c r="L59" s="88">
        <v>6</v>
      </c>
      <c r="M59" s="81"/>
      <c r="N59" s="81"/>
      <c r="O59" s="81"/>
      <c r="P59" s="81"/>
      <c r="Q59" s="81"/>
    </row>
    <row r="60" spans="6:17" x14ac:dyDescent="0.25">
      <c r="F60" s="88">
        <v>5</v>
      </c>
      <c r="G60" s="86"/>
      <c r="H60" s="86"/>
      <c r="J60" s="86"/>
      <c r="K60" s="86"/>
      <c r="L60" s="88">
        <v>5</v>
      </c>
      <c r="M60" s="81"/>
      <c r="N60" s="81"/>
      <c r="O60" s="81"/>
      <c r="P60" s="81"/>
      <c r="Q60" s="81"/>
    </row>
    <row r="61" spans="6:17" x14ac:dyDescent="0.25">
      <c r="F61" s="88">
        <v>4</v>
      </c>
      <c r="G61" s="86"/>
      <c r="H61" s="86"/>
      <c r="J61" s="86"/>
      <c r="K61" s="86"/>
      <c r="L61" s="88">
        <v>4</v>
      </c>
      <c r="M61" s="81"/>
      <c r="N61" s="81"/>
      <c r="O61" s="81"/>
      <c r="P61" s="81"/>
      <c r="Q61" s="81"/>
    </row>
    <row r="62" spans="6:17" x14ac:dyDescent="0.25">
      <c r="F62" s="88">
        <v>3</v>
      </c>
      <c r="G62" s="86"/>
      <c r="H62" s="86"/>
      <c r="J62" s="86"/>
      <c r="K62" s="86"/>
      <c r="L62" s="88">
        <v>3</v>
      </c>
      <c r="M62" s="81"/>
      <c r="N62" s="81"/>
      <c r="O62" s="81"/>
      <c r="P62" s="81"/>
      <c r="Q62" s="81"/>
    </row>
    <row r="63" spans="6:17" x14ac:dyDescent="0.25">
      <c r="F63" s="88">
        <v>2</v>
      </c>
      <c r="G63" s="86"/>
      <c r="H63" s="86"/>
      <c r="J63" s="86"/>
      <c r="K63" s="86"/>
      <c r="L63" s="88">
        <v>2</v>
      </c>
      <c r="M63" s="81"/>
      <c r="N63" s="81"/>
      <c r="O63" s="81"/>
      <c r="P63" s="81"/>
      <c r="Q63" s="81"/>
    </row>
    <row r="64" spans="6:17" x14ac:dyDescent="0.25">
      <c r="F64" s="88">
        <v>1</v>
      </c>
      <c r="G64" s="86"/>
      <c r="H64" s="86"/>
      <c r="J64" s="86"/>
      <c r="K64" s="86"/>
      <c r="L64" s="88">
        <v>1</v>
      </c>
      <c r="M64" s="81"/>
      <c r="N64" s="81"/>
      <c r="O64" s="81"/>
      <c r="P64" s="81"/>
      <c r="Q64" s="81"/>
    </row>
    <row r="65" spans="6:11" x14ac:dyDescent="0.25">
      <c r="F65" s="88"/>
      <c r="G65" s="117">
        <v>1</v>
      </c>
      <c r="H65" s="117">
        <v>2</v>
      </c>
      <c r="I65" s="118"/>
      <c r="J65" s="117">
        <v>1</v>
      </c>
      <c r="K65" s="117">
        <v>2</v>
      </c>
    </row>
    <row r="66" spans="6:11" x14ac:dyDescent="0.25">
      <c r="F66" s="88"/>
      <c r="G66" s="82" t="s">
        <v>31</v>
      </c>
      <c r="H66" s="82"/>
      <c r="I66" s="82"/>
      <c r="J66" s="82" t="s">
        <v>31</v>
      </c>
    </row>
    <row r="67" spans="6:11" x14ac:dyDescent="0.25">
      <c r="G67" s="94" t="s">
        <v>36</v>
      </c>
      <c r="H67" s="81"/>
      <c r="I67" s="81"/>
      <c r="J67" s="82" t="s">
        <v>30</v>
      </c>
    </row>
  </sheetData>
  <mergeCells count="5">
    <mergeCell ref="D8:D9"/>
    <mergeCell ref="C9:C10"/>
    <mergeCell ref="A14:B14"/>
    <mergeCell ref="F14:L14"/>
    <mergeCell ref="A16:D16"/>
  </mergeCells>
  <pageMargins left="0.7" right="0.7" top="0.75" bottom="0.75" header="0.3" footer="0.3"/>
  <pageSetup paperSize="9" orientation="portrait" horizontalDpi="300" verticalDpi="300" r:id="rId1"/>
  <ignoredErrors>
    <ignoredError sqref="A22:B2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PtSLEv ACVnoF</vt:lpstr>
      <vt:lpstr>PtSLEv MortCV IM ACV</vt:lpstr>
      <vt:lpstr>PtSEv VarRenal</vt:lpstr>
      <vt:lpstr>ACVnoF x Rg1</vt:lpstr>
      <vt:lpstr>MortCV IM ACV x Rg1</vt:lpstr>
      <vt:lpstr>VarRenal x Rg1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2018-11-20T13:30:16Z</dcterms:created>
  <dcterms:modified xsi:type="dcterms:W3CDTF">2021-05-24T11:39:20Z</dcterms:modified>
</cp:coreProperties>
</file>