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20200729-VÑ RECOVERY\"/>
    </mc:Choice>
  </mc:AlternateContent>
  <bookViews>
    <workbookView xWindow="0" yWindow="0" windowWidth="20490" windowHeight="7545" tabRatio="773"/>
  </bookViews>
  <sheets>
    <sheet name="t-1, OS todos" sheetId="4" r:id="rId1"/>
    <sheet name="t-2; OS SG ECMO" sheetId="2" r:id="rId2"/>
    <sheet name="t-3; OS SG sólo Ox" sheetId="9" r:id="rId3"/>
    <sheet name="t-4; OS SG sin Ox" sheetId="10" r:id="rId4"/>
    <sheet name="g-1; todos" sheetId="7" r:id="rId5"/>
    <sheet name="g-2, SG ECMO" sheetId="13" r:id="rId6"/>
    <sheet name="g-2, SG sólo Ox" sheetId="14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" l="1"/>
  <c r="C24" i="14" l="1"/>
  <c r="D24" i="14" s="1"/>
  <c r="D20" i="14"/>
  <c r="D13" i="14"/>
  <c r="C13" i="14"/>
  <c r="B5" i="14"/>
  <c r="D8" i="14" s="1"/>
  <c r="A1" i="14"/>
  <c r="C24" i="13"/>
  <c r="D20" i="13"/>
  <c r="D13" i="13"/>
  <c r="C13" i="13"/>
  <c r="B5" i="13"/>
  <c r="A1" i="13"/>
  <c r="C8" i="14" l="1"/>
  <c r="D7" i="14"/>
  <c r="C9" i="14"/>
  <c r="C14" i="14" s="1"/>
  <c r="E2" i="14"/>
  <c r="F14" i="14" s="1"/>
  <c r="D10" i="14"/>
  <c r="D11" i="14" s="1"/>
  <c r="D14" i="14"/>
  <c r="B25" i="14"/>
  <c r="D25" i="14"/>
  <c r="C25" i="14"/>
  <c r="C7" i="14"/>
  <c r="D7" i="13"/>
  <c r="C7" i="13"/>
  <c r="C8" i="13"/>
  <c r="E2" i="13"/>
  <c r="D10" i="13"/>
  <c r="D14" i="13" s="1"/>
  <c r="D8" i="13"/>
  <c r="D24" i="13"/>
  <c r="C9" i="13"/>
  <c r="C14" i="13" s="1"/>
  <c r="D20" i="7"/>
  <c r="C24" i="7"/>
  <c r="S2" i="14" l="1"/>
  <c r="C11" i="14"/>
  <c r="C11" i="13"/>
  <c r="D11" i="13"/>
  <c r="F14" i="13"/>
  <c r="B25" i="13"/>
  <c r="D25" i="13"/>
  <c r="C25" i="13"/>
  <c r="D11" i="4"/>
  <c r="E11" i="4"/>
  <c r="H11" i="4" s="1"/>
  <c r="F11" i="4"/>
  <c r="I11" i="4"/>
  <c r="D12" i="4"/>
  <c r="E12" i="4"/>
  <c r="H12" i="4" s="1"/>
  <c r="F12" i="4"/>
  <c r="I12" i="4"/>
  <c r="E13" i="4"/>
  <c r="F13" i="4"/>
  <c r="I13" i="4"/>
  <c r="G15" i="4"/>
  <c r="I15" i="4"/>
  <c r="J15" i="4"/>
  <c r="I16" i="4"/>
  <c r="J16" i="4"/>
  <c r="D11" i="2"/>
  <c r="E11" i="2"/>
  <c r="F11" i="2"/>
  <c r="H11" i="2"/>
  <c r="I11" i="2"/>
  <c r="D12" i="2"/>
  <c r="E12" i="2"/>
  <c r="H12" i="2" s="1"/>
  <c r="F12" i="2"/>
  <c r="I12" i="2"/>
  <c r="D13" i="2"/>
  <c r="E13" i="2" s="1"/>
  <c r="F13" i="2"/>
  <c r="I13" i="2"/>
  <c r="G15" i="2"/>
  <c r="I15" i="2"/>
  <c r="J15" i="2"/>
  <c r="I16" i="2"/>
  <c r="J16" i="2"/>
  <c r="H13" i="4" l="1"/>
  <c r="F15" i="4"/>
  <c r="F16" i="4" s="1"/>
  <c r="H13" i="2"/>
  <c r="F15" i="2"/>
  <c r="F16" i="2" s="1"/>
  <c r="H11" i="10" l="1"/>
  <c r="G26" i="10" l="1"/>
  <c r="G29" i="2"/>
  <c r="I29" i="2" s="1"/>
  <c r="G26" i="2"/>
  <c r="E23" i="2"/>
  <c r="C23" i="2"/>
  <c r="D23" i="2" s="1"/>
  <c r="B23" i="2"/>
  <c r="G27" i="2" s="1"/>
  <c r="I27" i="2" s="1"/>
  <c r="C23" i="4"/>
  <c r="B23" i="4"/>
  <c r="G28" i="2" l="1"/>
  <c r="I28" i="2" s="1"/>
  <c r="D23" i="4"/>
  <c r="G30" i="2" l="1"/>
  <c r="I30" i="2" s="1"/>
  <c r="H28" i="2" l="1"/>
  <c r="H27" i="2"/>
  <c r="H29" i="2"/>
  <c r="C9" i="10"/>
  <c r="C8" i="10"/>
  <c r="C7" i="10"/>
  <c r="A23" i="10"/>
  <c r="E21" i="10"/>
  <c r="A21" i="10"/>
  <c r="C19" i="10"/>
  <c r="B19" i="10"/>
  <c r="J16" i="10"/>
  <c r="J15" i="10"/>
  <c r="I13" i="10"/>
  <c r="F13" i="10"/>
  <c r="I12" i="10"/>
  <c r="F12" i="10"/>
  <c r="B21" i="10" s="1"/>
  <c r="I11" i="10"/>
  <c r="F11" i="10"/>
  <c r="I8" i="10"/>
  <c r="H8" i="10"/>
  <c r="I15" i="10" s="1"/>
  <c r="A23" i="9"/>
  <c r="E21" i="9"/>
  <c r="C21" i="9"/>
  <c r="A21" i="9"/>
  <c r="C19" i="9"/>
  <c r="B19" i="9"/>
  <c r="J16" i="9"/>
  <c r="J15" i="9"/>
  <c r="I13" i="9"/>
  <c r="F13" i="9"/>
  <c r="D13" i="9"/>
  <c r="I12" i="9"/>
  <c r="F12" i="9"/>
  <c r="B21" i="9" s="1"/>
  <c r="D12" i="9"/>
  <c r="I11" i="9"/>
  <c r="F11" i="9"/>
  <c r="G26" i="9" s="1"/>
  <c r="D11" i="9"/>
  <c r="I8" i="9"/>
  <c r="H8" i="9"/>
  <c r="I15" i="9" s="1"/>
  <c r="A23" i="2"/>
  <c r="E21" i="2"/>
  <c r="A21" i="2"/>
  <c r="C19" i="2"/>
  <c r="B19" i="2"/>
  <c r="B21" i="2"/>
  <c r="I8" i="2"/>
  <c r="H8" i="2"/>
  <c r="G15" i="9" l="1"/>
  <c r="D21" i="9" s="1"/>
  <c r="E11" i="9"/>
  <c r="H11" i="9" s="1"/>
  <c r="I16" i="9"/>
  <c r="E13" i="9"/>
  <c r="G15" i="10"/>
  <c r="D21" i="10" s="1"/>
  <c r="I16" i="10"/>
  <c r="C21" i="10"/>
  <c r="E11" i="10"/>
  <c r="D21" i="2"/>
  <c r="C21" i="2"/>
  <c r="D24" i="7"/>
  <c r="H13" i="9" l="1"/>
  <c r="G29" i="9" s="1"/>
  <c r="C23" i="9"/>
  <c r="E12" i="9"/>
  <c r="E12" i="10"/>
  <c r="E13" i="10"/>
  <c r="H13" i="10" s="1"/>
  <c r="B25" i="7"/>
  <c r="D25" i="7"/>
  <c r="C25" i="7"/>
  <c r="B23" i="10" l="1"/>
  <c r="G27" i="10" s="1"/>
  <c r="H12" i="10"/>
  <c r="H12" i="9"/>
  <c r="B23" i="9"/>
  <c r="G27" i="9" s="1"/>
  <c r="D23" i="9"/>
  <c r="G28" i="9"/>
  <c r="F15" i="9"/>
  <c r="F16" i="9" s="1"/>
  <c r="E23" i="9" s="1"/>
  <c r="I29" i="9"/>
  <c r="I27" i="10"/>
  <c r="C23" i="10"/>
  <c r="F15" i="10"/>
  <c r="F16" i="10" s="1"/>
  <c r="E23" i="10" s="1"/>
  <c r="G29" i="10"/>
  <c r="I28" i="9" l="1"/>
  <c r="I27" i="9"/>
  <c r="G30" i="9"/>
  <c r="I29" i="10"/>
  <c r="D23" i="10"/>
  <c r="G28" i="10"/>
  <c r="D13" i="7"/>
  <c r="C13" i="7"/>
  <c r="B5" i="7"/>
  <c r="A1" i="7"/>
  <c r="I30" i="9" l="1"/>
  <c r="H29" i="9"/>
  <c r="H28" i="9"/>
  <c r="H27" i="9"/>
  <c r="I28" i="10"/>
  <c r="G30" i="10"/>
  <c r="C7" i="7"/>
  <c r="D10" i="7"/>
  <c r="D14" i="7" s="1"/>
  <c r="E2" i="7"/>
  <c r="S2" i="7" s="1"/>
  <c r="D7" i="7"/>
  <c r="C8" i="7"/>
  <c r="D8" i="7"/>
  <c r="D11" i="7" s="1"/>
  <c r="C9" i="7"/>
  <c r="C14" i="7" s="1"/>
  <c r="H27" i="10" l="1"/>
  <c r="I30" i="10"/>
  <c r="H29" i="10"/>
  <c r="H28" i="10"/>
  <c r="F14" i="7"/>
  <c r="C11" i="7"/>
  <c r="G26" i="4" l="1"/>
  <c r="I8" i="4"/>
  <c r="H8" i="4"/>
  <c r="G29" i="4" l="1"/>
  <c r="A23" i="4"/>
  <c r="E21" i="4"/>
  <c r="A21" i="4"/>
  <c r="C19" i="4"/>
  <c r="B19" i="4"/>
  <c r="C21" i="4"/>
  <c r="I29" i="4" l="1"/>
  <c r="G28" i="4"/>
  <c r="G27" i="4"/>
  <c r="B21" i="4"/>
  <c r="D21" i="4"/>
  <c r="I28" i="4" l="1"/>
  <c r="I27" i="4"/>
  <c r="G30" i="4"/>
  <c r="E23" i="4"/>
  <c r="I30" i="4" l="1"/>
  <c r="H29" i="4"/>
  <c r="H28" i="4"/>
  <c r="H27" i="4"/>
</calcChain>
</file>

<file path=xl/sharedStrings.xml><?xml version="1.0" encoding="utf-8"?>
<sst xmlns="http://schemas.openxmlformats.org/spreadsheetml/2006/main" count="229" uniqueCount="73">
  <si>
    <t>Supervivencia</t>
  </si>
  <si>
    <t>Diferencia</t>
  </si>
  <si>
    <t xml:space="preserve">en </t>
  </si>
  <si>
    <t>días</t>
  </si>
  <si>
    <t>en</t>
  </si>
  <si>
    <t>El área de referencia representa</t>
  </si>
  <si>
    <t>Área de referencia</t>
  </si>
  <si>
    <t>En un área de:</t>
  </si>
  <si>
    <t>PtS por la intervención</t>
  </si>
  <si>
    <t>tS sin la intervención</t>
  </si>
  <si>
    <t>Resto de t sin éxito</t>
  </si>
  <si>
    <t>tSLEv sin la intervención</t>
  </si>
  <si>
    <t>PtSLEv por la intervención</t>
  </si>
  <si>
    <t>Área Bajo la Curva (ABC) por píxeles</t>
  </si>
  <si>
    <t>Calculadora del "Tiempo medio de Supervivencia (tS)" y de la "Prolongación del Tiempo medio de Supervivencia (PtS)"</t>
  </si>
  <si>
    <t>Control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</si>
  <si>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>PtS:</t>
    </r>
    <r>
      <rPr>
        <sz val="10"/>
        <rFont val="Calibri"/>
        <family val="2"/>
        <scheme val="minor"/>
      </rPr>
      <t xml:space="preserve"> prolongación del tiempo medio de supervivencia.</t>
    </r>
  </si>
  <si>
    <t>Personas</t>
  </si>
  <si>
    <t>Intervención</t>
  </si>
  <si>
    <t>de los</t>
  </si>
  <si>
    <t>del grupo Interv</t>
  </si>
  <si>
    <t>del grupo Contr</t>
  </si>
  <si>
    <t>NNT</t>
  </si>
  <si>
    <t>Distribuir cuadros verdes tras todos los supervivientes al evento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</si>
  <si>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</si>
  <si>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</si>
  <si>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</si>
  <si>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</si>
  <si>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 xml:space="preserve">NOTA: </t>
  </si>
  <si>
    <t>RA interv</t>
  </si>
  <si>
    <t>RA contr</t>
  </si>
  <si>
    <t>RAR</t>
  </si>
  <si>
    <t>destinos NNT</t>
  </si>
  <si>
    <t>Tto Estándar= 4321</t>
  </si>
  <si>
    <t>Tto Estándar + Dexametasona 7 días, n= 2104</t>
  </si>
  <si>
    <t>Tto Estándar + Dexametasona 7 días, n= 324</t>
  </si>
  <si>
    <t>Tto Estándar= 683</t>
  </si>
  <si>
    <t>Tto Estándar + Dexametasona 7 días, n= 1279</t>
  </si>
  <si>
    <t>Tto Estándar + Dexametasona 7 días, n= 501</t>
  </si>
  <si>
    <t>Tto Estándar= 1034</t>
  </si>
  <si>
    <t>Tto Estándar= 2604</t>
  </si>
  <si>
    <t>horas</t>
  </si>
  <si>
    <r>
      <rPr>
        <b/>
        <sz val="14"/>
        <color rgb="FF993300"/>
        <rFont val="Calibri"/>
        <family val="2"/>
        <scheme val="minor"/>
      </rPr>
      <t>Gráfico g-3 [Mort x Rg1, 28d, SG sólo Ox]:</t>
    </r>
    <r>
      <rPr>
        <b/>
        <sz val="14"/>
        <color theme="1"/>
        <rFont val="Calibri"/>
        <family val="2"/>
        <scheme val="minor"/>
      </rPr>
      <t xml:space="preserve"> Cruce de la PtS x Rg 1 en Mortalidad</t>
    </r>
  </si>
  <si>
    <r>
      <rPr>
        <b/>
        <sz val="14"/>
        <color rgb="FF993300"/>
        <rFont val="Calibri"/>
        <family val="2"/>
        <scheme val="minor"/>
      </rPr>
      <t>Gráfico g-2 [Mort x Rg1, 28d, SG ECMO]:</t>
    </r>
    <r>
      <rPr>
        <b/>
        <sz val="14"/>
        <color theme="1"/>
        <rFont val="Calibri"/>
        <family val="2"/>
        <scheme val="minor"/>
      </rPr>
      <t xml:space="preserve"> Cruce de la PtS x Rg 1 en Mortalidad</t>
    </r>
  </si>
  <si>
    <t>Cuando no hay DES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</si>
  <si>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</si>
  <si>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</si>
  <si>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</si>
  <si>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t>En 28 días por HR</t>
  </si>
  <si>
    <r>
      <rPr>
        <b/>
        <sz val="14"/>
        <color rgb="FF993300"/>
        <rFont val="Calibri"/>
        <family val="2"/>
        <scheme val="minor"/>
      </rPr>
      <t>Gráfico g-1 [Mort x Rg1, 28d, Toda la Cohorte]:</t>
    </r>
    <r>
      <rPr>
        <b/>
        <sz val="14"/>
        <color theme="1"/>
        <rFont val="Calibri"/>
        <family val="2"/>
        <scheme val="minor"/>
      </rPr>
      <t xml:space="preserve"> Cruce de la PtS x Rg 1 en Mortalidad</t>
    </r>
  </si>
  <si>
    <t>Calculado desde el HR</t>
  </si>
  <si>
    <t>26 (17 a 64)</t>
  </si>
  <si>
    <t>0,83 (0,75-0,93)</t>
  </si>
  <si>
    <t>0,64 (0,51-0,81)</t>
  </si>
  <si>
    <t>8 (6 a 16)</t>
  </si>
  <si>
    <t>Mortalidad [Toda la cohorte]</t>
  </si>
  <si>
    <t>Mortalidad [Subgrupo ECMO]</t>
  </si>
  <si>
    <t>Mortalidad [Subgrupo sólo Oxígeno]</t>
  </si>
  <si>
    <t>0,82 (0,72-0,94)</t>
  </si>
  <si>
    <t>24 (15 a 74)</t>
  </si>
  <si>
    <t>26,2%</t>
  </si>
  <si>
    <r>
      <t>Supervivencia global</t>
    </r>
    <r>
      <rPr>
        <sz val="10"/>
        <color rgb="FF0000FF"/>
        <rFont val="Calibri"/>
        <family val="2"/>
        <scheme val="minor"/>
      </rPr>
      <t xml:space="preserve"> (Toda la Cohorte)</t>
    </r>
  </si>
  <si>
    <r>
      <t xml:space="preserve">Supervivencia global </t>
    </r>
    <r>
      <rPr>
        <sz val="10"/>
        <color rgb="FF0000FF"/>
        <rFont val="Calibri"/>
        <family val="2"/>
        <scheme val="minor"/>
      </rPr>
      <t>(Subrupo sólo Oxígeno)</t>
    </r>
  </si>
  <si>
    <r>
      <t xml:space="preserve">Supervivencia global </t>
    </r>
    <r>
      <rPr>
        <sz val="10"/>
        <color rgb="FF0000FF"/>
        <rFont val="Calibri"/>
        <family val="2"/>
        <scheme val="minor"/>
      </rPr>
      <t>(Subgrupo SIN Oxígeno)</t>
    </r>
  </si>
  <si>
    <r>
      <t>Supervivencia global</t>
    </r>
    <r>
      <rPr>
        <sz val="10"/>
        <color rgb="FF0000FF"/>
        <rFont val="Calibri"/>
        <family val="2"/>
        <scheme val="minor"/>
      </rPr>
      <t xml:space="preserve"> (Subrupo Respiración Mecánica ECMO)</t>
    </r>
  </si>
  <si>
    <r>
      <rPr>
        <b/>
        <sz val="11"/>
        <color rgb="FF993300"/>
        <rFont val="Calibri"/>
        <family val="2"/>
        <scheme val="minor"/>
      </rPr>
      <t>Tabla t-1: Toda la Cohorte.</t>
    </r>
    <r>
      <rPr>
        <b/>
        <sz val="11"/>
        <rFont val="Calibri"/>
        <family val="2"/>
        <scheme val="minor"/>
      </rPr>
      <t xml:space="preserve"> Cálculo del "Tiempo medio de Supervivencia" (tS) por las áreas bajo las curvas</t>
    </r>
  </si>
  <si>
    <r>
      <rPr>
        <b/>
        <sz val="11"/>
        <color rgb="FF993300"/>
        <rFont val="Calibri"/>
        <family val="2"/>
        <scheme val="minor"/>
      </rPr>
      <t>Tabla t-2: Subgrupo ECMO.</t>
    </r>
    <r>
      <rPr>
        <b/>
        <sz val="11"/>
        <rFont val="Calibri"/>
        <family val="2"/>
        <scheme val="minor"/>
      </rPr>
      <t xml:space="preserve"> Cálculo del "Tiempo medio de Supervivencia" (tS) por las áreas bajo las curvas</t>
    </r>
  </si>
  <si>
    <r>
      <rPr>
        <b/>
        <sz val="11"/>
        <color rgb="FF993300"/>
        <rFont val="Calibri"/>
        <family val="2"/>
        <scheme val="minor"/>
      </rPr>
      <t>Tabla t-3: Subgrupo sólo Oxígeno.</t>
    </r>
    <r>
      <rPr>
        <b/>
        <sz val="11"/>
        <rFont val="Calibri"/>
        <family val="2"/>
        <scheme val="minor"/>
      </rPr>
      <t xml:space="preserve"> Cálculo del "Tiempo medio de Supervivencia" (tS) por las áreas bajo las curvas</t>
    </r>
  </si>
  <si>
    <r>
      <rPr>
        <b/>
        <sz val="11"/>
        <color rgb="FF993300"/>
        <rFont val="Calibri"/>
        <family val="2"/>
        <scheme val="minor"/>
      </rPr>
      <t>Tabla t-4: Subgrupo sin Oxígeno.</t>
    </r>
    <r>
      <rPr>
        <b/>
        <sz val="11"/>
        <rFont val="Calibri"/>
        <family val="2"/>
        <scheme val="minor"/>
      </rPr>
      <t xml:space="preserve"> Cálculo del "Tiempo medio de Supervivencia" (tS) por las áreas bajo las curvas</t>
    </r>
  </si>
  <si>
    <t xml:space="preserve">20200717-ECA Recovery 28d, Hosp CoVi Usu [Dexam vs No], -Mort. Horby  </t>
  </si>
  <si>
    <t xml:space="preserve">Horby P, Lim WS, Emberson JR, on behalf of the RECOVERY Collaborative Group. Dexamethasone in Hospitalized Patients with Covid-19 - Preliminary Report [published online ahead of print, 2020 Jul 17]. N Engl J Med. 2020;10.1056/NEJMoa2021436. doi:10.1056/NEJMoa2021436  </t>
  </si>
  <si>
    <t>Media t con Ev de mortalidad,</t>
  </si>
  <si>
    <t>Dif Medias = PtS,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</si>
</sst>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#,##0.0"/>
    <numFmt numFmtId="168" formatCode="0.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10"/>
      <color rgb="FFFF66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rgb="FF993300"/>
      <name val="Calibri"/>
      <family val="2"/>
      <scheme val="minor"/>
    </font>
    <font>
      <i/>
      <sz val="10"/>
      <color rgb="FF008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4" fontId="3" fillId="3" borderId="2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1" fillId="0" borderId="0" xfId="0" applyFont="1"/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67" fontId="3" fillId="3" borderId="5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18" fillId="0" borderId="0" xfId="0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1" fontId="19" fillId="0" borderId="0" xfId="0" applyNumberFormat="1" applyFont="1"/>
    <xf numFmtId="0" fontId="0" fillId="5" borderId="7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164" fontId="3" fillId="0" borderId="0" xfId="0" applyNumberFormat="1" applyFont="1"/>
    <xf numFmtId="1" fontId="19" fillId="2" borderId="7" xfId="0" applyNumberFormat="1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right" wrapText="1"/>
    </xf>
    <xf numFmtId="2" fontId="14" fillId="2" borderId="7" xfId="0" applyNumberFormat="1" applyFont="1" applyFill="1" applyBorder="1" applyAlignment="1">
      <alignment vertical="center"/>
    </xf>
    <xf numFmtId="0" fontId="16" fillId="0" borderId="7" xfId="0" applyFont="1" applyBorder="1" applyAlignment="1">
      <alignment horizontal="right" wrapText="1"/>
    </xf>
    <xf numFmtId="2" fontId="16" fillId="2" borderId="7" xfId="0" applyNumberFormat="1" applyFont="1" applyFill="1" applyBorder="1" applyAlignment="1">
      <alignment vertical="center"/>
    </xf>
    <xf numFmtId="0" fontId="19" fillId="0" borderId="7" xfId="0" applyFont="1" applyBorder="1" applyAlignment="1">
      <alignment horizontal="right" wrapText="1"/>
    </xf>
    <xf numFmtId="2" fontId="19" fillId="2" borderId="7" xfId="0" applyNumberFormat="1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0" fontId="0" fillId="2" borderId="0" xfId="0" applyFill="1"/>
    <xf numFmtId="0" fontId="11" fillId="0" borderId="0" xfId="0" applyFont="1" applyAlignment="1">
      <alignment horizontal="right"/>
    </xf>
    <xf numFmtId="0" fontId="0" fillId="7" borderId="7" xfId="0" applyFill="1" applyBorder="1"/>
    <xf numFmtId="0" fontId="0" fillId="5" borderId="11" xfId="0" applyFill="1" applyBorder="1"/>
    <xf numFmtId="1" fontId="0" fillId="0" borderId="0" xfId="0" applyNumberFormat="1"/>
    <xf numFmtId="1" fontId="14" fillId="0" borderId="7" xfId="0" applyNumberFormat="1" applyFont="1" applyBorder="1" applyAlignment="1">
      <alignment vertical="center"/>
    </xf>
    <xf numFmtId="1" fontId="19" fillId="0" borderId="7" xfId="0" applyNumberFormat="1" applyFont="1" applyBorder="1" applyAlignment="1">
      <alignment vertical="center"/>
    </xf>
    <xf numFmtId="3" fontId="3" fillId="0" borderId="0" xfId="0" applyNumberFormat="1" applyFont="1"/>
    <xf numFmtId="0" fontId="11" fillId="5" borderId="7" xfId="0" applyFont="1" applyFill="1" applyBorder="1"/>
    <xf numFmtId="0" fontId="11" fillId="7" borderId="7" xfId="0" applyFont="1" applyFill="1" applyBorder="1"/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166" fontId="12" fillId="0" borderId="0" xfId="2" applyNumberFormat="1" applyFont="1" applyAlignment="1">
      <alignment horizontal="left" vertical="center"/>
    </xf>
    <xf numFmtId="0" fontId="12" fillId="0" borderId="0" xfId="0" applyFont="1"/>
    <xf numFmtId="0" fontId="12" fillId="0" borderId="0" xfId="0" applyFont="1" applyFill="1" applyAlignment="1">
      <alignment horizontal="right"/>
    </xf>
    <xf numFmtId="164" fontId="12" fillId="3" borderId="0" xfId="0" applyNumberFormat="1" applyFont="1" applyFill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9" fontId="15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2" fillId="0" borderId="7" xfId="0" applyFont="1" applyBorder="1" applyAlignment="1">
      <alignment horizontal="center" vertical="center" wrapText="1"/>
    </xf>
    <xf numFmtId="166" fontId="15" fillId="0" borderId="0" xfId="2" applyNumberFormat="1" applyFont="1" applyAlignment="1">
      <alignment horizontal="center" vertical="center"/>
    </xf>
    <xf numFmtId="166" fontId="15" fillId="0" borderId="0" xfId="0" applyNumberFormat="1" applyFont="1" applyAlignment="1">
      <alignment vertical="center" wrapText="1"/>
    </xf>
    <xf numFmtId="166" fontId="20" fillId="0" borderId="0" xfId="2" applyNumberFormat="1" applyFont="1" applyFill="1" applyBorder="1" applyAlignment="1">
      <alignment vertical="center"/>
    </xf>
    <xf numFmtId="166" fontId="20" fillId="0" borderId="0" xfId="2" applyNumberFormat="1" applyFont="1" applyFill="1" applyBorder="1" applyAlignment="1">
      <alignment horizontal="center" vertical="center"/>
    </xf>
    <xf numFmtId="1" fontId="22" fillId="0" borderId="7" xfId="0" applyNumberFormat="1" applyFont="1" applyBorder="1" applyAlignment="1">
      <alignment horizontal="right" vertical="center"/>
    </xf>
    <xf numFmtId="9" fontId="12" fillId="0" borderId="0" xfId="0" applyNumberFormat="1" applyFont="1"/>
    <xf numFmtId="0" fontId="12" fillId="0" borderId="0" xfId="0" applyFont="1" applyAlignment="1">
      <alignment horizontal="left" vertical="top"/>
    </xf>
    <xf numFmtId="164" fontId="19" fillId="3" borderId="7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1" fillId="0" borderId="0" xfId="0" applyFont="1" applyBorder="1" applyAlignment="1">
      <alignment horizontal="center" vertical="center"/>
    </xf>
    <xf numFmtId="0" fontId="21" fillId="7" borderId="7" xfId="0" applyFont="1" applyFill="1" applyBorder="1"/>
    <xf numFmtId="0" fontId="11" fillId="5" borderId="9" xfId="0" applyFont="1" applyFill="1" applyBorder="1"/>
    <xf numFmtId="0" fontId="11" fillId="7" borderId="9" xfId="0" applyFont="1" applyFill="1" applyBorder="1"/>
    <xf numFmtId="0" fontId="11" fillId="7" borderId="22" xfId="0" applyFont="1" applyFill="1" applyBorder="1"/>
    <xf numFmtId="0" fontId="25" fillId="0" borderId="2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0" fillId="5" borderId="9" xfId="0" applyFill="1" applyBorder="1"/>
    <xf numFmtId="0" fontId="0" fillId="7" borderId="9" xfId="0" applyFill="1" applyBorder="1"/>
    <xf numFmtId="0" fontId="26" fillId="0" borderId="21" xfId="0" applyFont="1" applyBorder="1" applyAlignment="1">
      <alignment horizontal="center" vertical="center"/>
    </xf>
    <xf numFmtId="0" fontId="0" fillId="6" borderId="22" xfId="0" applyFill="1" applyBorder="1"/>
    <xf numFmtId="0" fontId="26" fillId="0" borderId="23" xfId="0" applyFont="1" applyBorder="1" applyAlignment="1">
      <alignment horizontal="center" vertical="center"/>
    </xf>
    <xf numFmtId="0" fontId="12" fillId="0" borderId="17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9" fontId="12" fillId="0" borderId="24" xfId="0" applyNumberFormat="1" applyFont="1" applyBorder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64" fontId="12" fillId="2" borderId="25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164" fontId="14" fillId="2" borderId="26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2" fontId="19" fillId="2" borderId="27" xfId="0" applyNumberFormat="1" applyFont="1" applyFill="1" applyBorder="1" applyAlignment="1">
      <alignment horizontal="center" vertical="center"/>
    </xf>
    <xf numFmtId="10" fontId="12" fillId="0" borderId="0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4" fillId="4" borderId="0" xfId="0" applyFont="1" applyFill="1" applyAlignment="1">
      <alignment horizontal="right"/>
    </xf>
    <xf numFmtId="2" fontId="14" fillId="4" borderId="0" xfId="0" applyNumberFormat="1" applyFont="1" applyFill="1"/>
    <xf numFmtId="166" fontId="15" fillId="4" borderId="0" xfId="2" applyNumberFormat="1" applyFont="1" applyFill="1" applyAlignment="1">
      <alignment horizontal="center"/>
    </xf>
    <xf numFmtId="1" fontId="14" fillId="4" borderId="0" xfId="0" applyNumberFormat="1" applyFont="1" applyFill="1"/>
    <xf numFmtId="2" fontId="3" fillId="4" borderId="0" xfId="1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right"/>
    </xf>
    <xf numFmtId="166" fontId="20" fillId="4" borderId="0" xfId="2" applyNumberFormat="1" applyFont="1" applyFill="1" applyAlignment="1">
      <alignment horizontal="center"/>
    </xf>
    <xf numFmtId="1" fontId="19" fillId="4" borderId="0" xfId="0" applyNumberFormat="1" applyFont="1" applyFill="1"/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2" fontId="3" fillId="4" borderId="0" xfId="0" applyNumberFormat="1" applyFont="1" applyFill="1"/>
    <xf numFmtId="2" fontId="3" fillId="4" borderId="0" xfId="1" applyNumberFormat="1" applyFont="1" applyFill="1" applyAlignment="1">
      <alignment horizontal="center"/>
    </xf>
    <xf numFmtId="0" fontId="3" fillId="4" borderId="0" xfId="0" applyFont="1" applyFill="1" applyBorder="1"/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right"/>
    </xf>
    <xf numFmtId="2" fontId="13" fillId="4" borderId="0" xfId="0" applyNumberFormat="1" applyFont="1" applyFill="1"/>
    <xf numFmtId="166" fontId="28" fillId="4" borderId="0" xfId="2" applyNumberFormat="1" applyFont="1" applyFill="1" applyAlignment="1">
      <alignment horizontal="center"/>
    </xf>
    <xf numFmtId="1" fontId="13" fillId="4" borderId="0" xfId="0" applyNumberFormat="1" applyFont="1" applyFill="1"/>
    <xf numFmtId="2" fontId="19" fillId="4" borderId="0" xfId="0" applyNumberFormat="1" applyFont="1" applyFill="1"/>
    <xf numFmtId="0" fontId="3" fillId="0" borderId="0" xfId="0" applyFont="1" applyFill="1"/>
    <xf numFmtId="2" fontId="3" fillId="0" borderId="7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168" fontId="0" fillId="0" borderId="0" xfId="0" applyNumberFormat="1"/>
    <xf numFmtId="0" fontId="0" fillId="7" borderId="22" xfId="0" applyFill="1" applyBorder="1"/>
    <xf numFmtId="166" fontId="3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right" vertical="center"/>
    </xf>
    <xf numFmtId="1" fontId="14" fillId="0" borderId="7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9900CC"/>
      <color rgb="FF99FF33"/>
      <color rgb="FF669900"/>
      <color rgb="FF009900"/>
      <color rgb="FFCCFF33"/>
      <color rgb="FF993300"/>
      <color rgb="FFFFFF99"/>
      <color rgb="FF66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 b="1">
                <a:solidFill>
                  <a:sysClr val="windowText" lastClr="000000"/>
                </a:solidFill>
              </a:rPr>
              <a:t>Prolongación</a:t>
            </a:r>
            <a:r>
              <a:rPr lang="es-ES" sz="1300" b="1" baseline="0">
                <a:solidFill>
                  <a:sysClr val="windowText" lastClr="000000"/>
                </a:solidFill>
              </a:rPr>
              <a:t> del tiempo medio de Supervivencia Libre de Evento (PtSLEv )</a:t>
            </a:r>
            <a:endParaRPr lang="es-ES" sz="13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608767963410516"/>
          <c:y val="0.24416666666666667"/>
          <c:w val="0.83169002884540411"/>
          <c:h val="0.54716025080198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't-1, OS todos'!$F$27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833333333333336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't-1, OS todos'!$G$26</c:f>
              <c:strCache>
                <c:ptCount val="1"/>
                <c:pt idx="0">
                  <c:v>días</c:v>
                </c:pt>
              </c:strCache>
            </c:strRef>
          </c:cat>
          <c:val>
            <c:numRef>
              <c:f>'t-1, OS todos'!$G$27</c:f>
              <c:numCache>
                <c:formatCode>0.00</c:formatCode>
                <c:ptCount val="1"/>
                <c:pt idx="0">
                  <c:v>4.1073682717537761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F81-B11B-BA0EAE774487}"/>
            </c:ext>
          </c:extLst>
        </c:ser>
        <c:ser>
          <c:idx val="1"/>
          <c:order val="1"/>
          <c:tx>
            <c:strRef>
              <c:f>'t-1, OS todos'!$F$28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9444444444444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't-1, OS todos'!$G$26</c:f>
              <c:strCache>
                <c:ptCount val="1"/>
                <c:pt idx="0">
                  <c:v>días</c:v>
                </c:pt>
              </c:strCache>
            </c:strRef>
          </c:cat>
          <c:val>
            <c:numRef>
              <c:f>'t-1, OS todos'!$G$28</c:f>
              <c:numCache>
                <c:formatCode>0.00</c:formatCode>
                <c:ptCount val="1"/>
                <c:pt idx="0">
                  <c:v>0.74661371533933796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2-4F81-B11B-BA0EAE774487}"/>
            </c:ext>
          </c:extLst>
        </c:ser>
        <c:ser>
          <c:idx val="2"/>
          <c:order val="2"/>
          <c:tx>
            <c:strRef>
              <c:f>'t-1, OS todos'!$F$29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D2-4F81-B11B-BA0EAE774487}"/>
              </c:ext>
            </c:extLst>
          </c:dPt>
          <c:dLbls>
            <c:dLbl>
              <c:idx val="0"/>
              <c:layout>
                <c:manualLayout>
                  <c:x val="-0.25833333333333336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't-1, OS todos'!$G$26</c:f>
              <c:strCache>
                <c:ptCount val="1"/>
                <c:pt idx="0">
                  <c:v>días</c:v>
                </c:pt>
              </c:strCache>
            </c:strRef>
          </c:cat>
          <c:val>
            <c:numRef>
              <c:f>'t-1, OS todos'!$G$29</c:f>
              <c:numCache>
                <c:formatCode>0.00</c:formatCode>
                <c:ptCount val="1"/>
                <c:pt idx="0">
                  <c:v>23.146018012906886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F81-B11B-BA0EAE77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538959"/>
        <c:axId val="1030536047"/>
      </c:barChart>
      <c:catAx>
        <c:axId val="103053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6047"/>
        <c:crosses val="autoZero"/>
        <c:auto val="1"/>
        <c:lblAlgn val="ctr"/>
        <c:lblOffset val="100"/>
        <c:noMultiLvlLbl val="0"/>
      </c:catAx>
      <c:valAx>
        <c:axId val="1030536047"/>
        <c:scaling>
          <c:orientation val="minMax"/>
          <c:max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529107871417063E-2"/>
              <c:y val="0.2234413872842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895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</a:p>
        </c:rich>
      </c:tx>
      <c:layout>
        <c:manualLayout>
          <c:xMode val="edge"/>
          <c:yMode val="edge"/>
          <c:x val="0.11828000223376334"/>
          <c:y val="2.29226292075207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't-2; OS SG ECMO'!$F$27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't-2; OS SG ECMO'!$G$26</c:f>
              <c:strCache>
                <c:ptCount val="1"/>
                <c:pt idx="0">
                  <c:v>días</c:v>
                </c:pt>
              </c:strCache>
            </c:strRef>
          </c:cat>
          <c:val>
            <c:numRef>
              <c:f>'t-2; OS SG ECMO'!$G$27</c:f>
              <c:numCache>
                <c:formatCode>0.00</c:formatCode>
                <c:ptCount val="1"/>
                <c:pt idx="0">
                  <c:v>5.1617615771931069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't-2; OS SG ECMO'!$F$28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't-2; OS SG ECMO'!$G$26</c:f>
              <c:strCache>
                <c:ptCount val="1"/>
                <c:pt idx="0">
                  <c:v>días</c:v>
                </c:pt>
              </c:strCache>
            </c:strRef>
          </c:cat>
          <c:val>
            <c:numRef>
              <c:f>'t-2; OS SG ECMO'!$G$28</c:f>
              <c:numCache>
                <c:formatCode>0.00</c:formatCode>
                <c:ptCount val="1"/>
                <c:pt idx="0">
                  <c:v>1.9578753279909229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't-2; OS SG ECMO'!$F$29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't-2; OS SG ECMO'!$G$26</c:f>
              <c:strCache>
                <c:ptCount val="1"/>
                <c:pt idx="0">
                  <c:v>días</c:v>
                </c:pt>
              </c:strCache>
            </c:strRef>
          </c:cat>
          <c:val>
            <c:numRef>
              <c:f>'t-2; OS SG ECMO'!$G$29</c:f>
              <c:numCache>
                <c:formatCode>0.00</c:formatCode>
                <c:ptCount val="1"/>
                <c:pt idx="0">
                  <c:v>20.880363094815969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91200852368701"/>
          <c:y val="0.22939068100358423"/>
          <c:w val="0.85168535121228661"/>
          <c:h val="0.614754889509778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't-3; OS SG sólo Ox'!$F$27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9166666666666674"/>
                  <c:y val="9.25925925925925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CA-4875-AAD7-1B0117EE7C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't-3; OS SG sólo Ox'!$G$26</c:f>
              <c:strCache>
                <c:ptCount val="1"/>
                <c:pt idx="0">
                  <c:v>días</c:v>
                </c:pt>
              </c:strCache>
            </c:strRef>
          </c:cat>
          <c:val>
            <c:numRef>
              <c:f>'t-3; OS SG sólo Ox'!$G$27</c:f>
              <c:numCache>
                <c:formatCode>0.00</c:formatCode>
                <c:ptCount val="1"/>
                <c:pt idx="0">
                  <c:v>4.3134156851479464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A-4875-AAD7-1B0117EE7C43}"/>
            </c:ext>
          </c:extLst>
        </c:ser>
        <c:ser>
          <c:idx val="1"/>
          <c:order val="1"/>
          <c:tx>
            <c:strRef>
              <c:f>'t-3; OS SG sólo Ox'!$F$28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9166666666666674"/>
                  <c:y val="-1.3888888888888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CA-4875-AAD7-1B0117EE7C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't-3; OS SG sólo Ox'!$G$26</c:f>
              <c:strCache>
                <c:ptCount val="1"/>
                <c:pt idx="0">
                  <c:v>días</c:v>
                </c:pt>
              </c:strCache>
            </c:strRef>
          </c:cat>
          <c:val>
            <c:numRef>
              <c:f>'t-3; OS SG sólo Ox'!$G$28</c:f>
              <c:numCache>
                <c:formatCode>0.00</c:formatCode>
                <c:ptCount val="1"/>
                <c:pt idx="0">
                  <c:v>0.84559034760126384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A-4875-AAD7-1B0117EE7C43}"/>
            </c:ext>
          </c:extLst>
        </c:ser>
        <c:ser>
          <c:idx val="2"/>
          <c:order val="2"/>
          <c:tx>
            <c:strRef>
              <c:f>'t-3; OS SG sólo Ox'!$F$29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3CA-4875-AAD7-1B0117EE7C43}"/>
              </c:ext>
            </c:extLst>
          </c:dPt>
          <c:dLbls>
            <c:dLbl>
              <c:idx val="0"/>
              <c:layout>
                <c:manualLayout>
                  <c:x val="-0.29722222222222222"/>
                  <c:y val="-1.3888888888888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CA-4875-AAD7-1B0117EE7C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't-3; OS SG sólo Ox'!$G$26</c:f>
              <c:strCache>
                <c:ptCount val="1"/>
                <c:pt idx="0">
                  <c:v>días</c:v>
                </c:pt>
              </c:strCache>
            </c:strRef>
          </c:cat>
          <c:val>
            <c:numRef>
              <c:f>'t-3; OS SG sólo Ox'!$G$29</c:f>
              <c:numCache>
                <c:formatCode>0.00</c:formatCode>
                <c:ptCount val="1"/>
                <c:pt idx="0">
                  <c:v>22.840993967250789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CA-4875-AAD7-1B0117EE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997312"/>
        <c:axId val="552003136"/>
      </c:barChart>
      <c:catAx>
        <c:axId val="551997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Prolongación del tiempo medio de Supervivencia Libre</a:t>
                </a:r>
                <a:r>
                  <a:rPr lang="en-US" sz="1200" b="1" baseline="0"/>
                  <a:t> de Evento (PtSLEv)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0.12768857358176763"/>
              <c:y val="4.19888239776479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003136"/>
        <c:crosses val="autoZero"/>
        <c:auto val="1"/>
        <c:lblAlgn val="ctr"/>
        <c:lblOffset val="100"/>
        <c:noMultiLvlLbl val="0"/>
      </c:catAx>
      <c:valAx>
        <c:axId val="552003136"/>
        <c:scaling>
          <c:orientation val="minMax"/>
          <c:max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5841584158415842E-2"/>
              <c:y val="0.229390690727024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19973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 b="1">
                <a:solidFill>
                  <a:sysClr val="windowText" lastClr="000000"/>
                </a:solidFill>
              </a:rPr>
              <a:t>Prolongación del tiempo medio de</a:t>
            </a:r>
            <a:r>
              <a:rPr lang="es-ES" sz="1300" b="1" baseline="0">
                <a:solidFill>
                  <a:sysClr val="windowText" lastClr="000000"/>
                </a:solidFill>
              </a:rPr>
              <a:t> Supervivencia Libre de Evento (PtSLEv)</a:t>
            </a:r>
            <a:endParaRPr lang="es-ES" sz="13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77060367454068"/>
          <c:y val="0.17320192565534678"/>
          <c:w val="0.84396062992125986"/>
          <c:h val="0.678773857033252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't-4; OS SG sin Ox'!$F$27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444444444444449"/>
                  <c:y val="9.25925925925925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7D-4671-9F85-EBC89F9D65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't-4; OS SG sin Ox'!$G$26</c:f>
              <c:strCache>
                <c:ptCount val="1"/>
                <c:pt idx="0">
                  <c:v>días</c:v>
                </c:pt>
              </c:strCache>
            </c:strRef>
          </c:cat>
          <c:val>
            <c:numRef>
              <c:f>'t-4; OS SG sin Ox'!$G$27</c:f>
              <c:numCache>
                <c:formatCode>0.00</c:formatCode>
                <c:ptCount val="1"/>
                <c:pt idx="0">
                  <c:v>2.6241276171485541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D-4671-9F85-EBC89F9D65D3}"/>
            </c:ext>
          </c:extLst>
        </c:ser>
        <c:ser>
          <c:idx val="1"/>
          <c:order val="1"/>
          <c:tx>
            <c:strRef>
              <c:f>'t-4; OS SG sin Ox'!$F$28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66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000000000000006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7D-4671-9F85-EBC89F9D65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't-4; OS SG sin Ox'!$G$26</c:f>
              <c:strCache>
                <c:ptCount val="1"/>
                <c:pt idx="0">
                  <c:v>días</c:v>
                </c:pt>
              </c:strCache>
            </c:strRef>
          </c:cat>
          <c:val>
            <c:numRef>
              <c:f>'t-4; OS SG sin Ox'!$G$28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D-4671-9F85-EBC89F9D65D3}"/>
            </c:ext>
          </c:extLst>
        </c:ser>
        <c:ser>
          <c:idx val="2"/>
          <c:order val="2"/>
          <c:tx>
            <c:strRef>
              <c:f>'t-4; OS SG sin Ox'!$F$29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833333333333336"/>
                  <c:y val="4.869145886534821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6699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525ADD-42AB-43D1-B3C1-EC3BAAA9FEB3}" type="VALUE">
                      <a:rPr lang="en-US" sz="1100" b="1">
                        <a:solidFill>
                          <a:srgbClr val="669900"/>
                        </a:solidFill>
                      </a:rPr>
                      <a:pPr>
                        <a:defRPr sz="1100" b="1">
                          <a:solidFill>
                            <a:srgbClr val="669900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48622047244095E-2"/>
                      <c:h val="9.32378901160052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D-4671-9F85-EBC89F9D65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't-4; OS SG sin Ox'!$G$26</c:f>
              <c:strCache>
                <c:ptCount val="1"/>
                <c:pt idx="0">
                  <c:v>días</c:v>
                </c:pt>
              </c:strCache>
            </c:strRef>
          </c:cat>
          <c:val>
            <c:numRef>
              <c:f>'t-4; OS SG sin Ox'!$G$29</c:f>
              <c:numCache>
                <c:formatCode>0.00</c:formatCode>
                <c:ptCount val="1"/>
                <c:pt idx="0">
                  <c:v>25.375872382851448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D-4671-9F85-EBC89F9D6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000640"/>
        <c:axId val="552006048"/>
      </c:barChart>
      <c:catAx>
        <c:axId val="5520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006048"/>
        <c:crosses val="autoZero"/>
        <c:auto val="1"/>
        <c:lblAlgn val="ctr"/>
        <c:lblOffset val="100"/>
        <c:noMultiLvlLbl val="0"/>
      </c:catAx>
      <c:valAx>
        <c:axId val="552006048"/>
        <c:scaling>
          <c:orientation val="minMax"/>
          <c:max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06833661266394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0006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104775</xdr:colOff>
      <xdr:row>30</xdr:row>
      <xdr:rowOff>38099</xdr:rowOff>
    </xdr:from>
    <xdr:to>
      <xdr:col>8</xdr:col>
      <xdr:colOff>552450</xdr:colOff>
      <xdr:row>53</xdr:row>
      <xdr:rowOff>152400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595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0</xdr:colOff>
      <xdr:row>27</xdr:row>
      <xdr:rowOff>152400</xdr:rowOff>
    </xdr:from>
    <xdr:to>
      <xdr:col>3</xdr:col>
      <xdr:colOff>249650</xdr:colOff>
      <xdr:row>54</xdr:row>
      <xdr:rowOff>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"/>
          <a:ext cx="4307300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276225</xdr:colOff>
      <xdr:row>31</xdr:row>
      <xdr:rowOff>76199</xdr:rowOff>
    </xdr:from>
    <xdr:to>
      <xdr:col>8</xdr:col>
      <xdr:colOff>876300</xdr:colOff>
      <xdr:row>50</xdr:row>
      <xdr:rowOff>152399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247650</xdr:colOff>
      <xdr:row>28</xdr:row>
      <xdr:rowOff>104775</xdr:rowOff>
    </xdr:from>
    <xdr:to>
      <xdr:col>3</xdr:col>
      <xdr:colOff>590549</xdr:colOff>
      <xdr:row>50</xdr:row>
      <xdr:rowOff>88208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496050"/>
          <a:ext cx="4095749" cy="3545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3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7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0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66675</xdr:colOff>
      <xdr:row>29</xdr:row>
      <xdr:rowOff>123825</xdr:rowOff>
    </xdr:from>
    <xdr:to>
      <xdr:col>3</xdr:col>
      <xdr:colOff>57150</xdr:colOff>
      <xdr:row>53</xdr:row>
      <xdr:rowOff>11696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067425"/>
          <a:ext cx="3743325" cy="3774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133349</xdr:colOff>
      <xdr:row>30</xdr:row>
      <xdr:rowOff>85726</xdr:rowOff>
    </xdr:from>
    <xdr:to>
      <xdr:col>8</xdr:col>
      <xdr:colOff>466724</xdr:colOff>
      <xdr:row>53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152401</xdr:colOff>
      <xdr:row>30</xdr:row>
      <xdr:rowOff>140138</xdr:rowOff>
    </xdr:from>
    <xdr:to>
      <xdr:col>3</xdr:col>
      <xdr:colOff>733425</xdr:colOff>
      <xdr:row>54</xdr:row>
      <xdr:rowOff>29913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283763"/>
          <a:ext cx="4333874" cy="377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371475</xdr:colOff>
      <xdr:row>31</xdr:row>
      <xdr:rowOff>19049</xdr:rowOff>
    </xdr:from>
    <xdr:to>
      <xdr:col>8</xdr:col>
      <xdr:colOff>657225</xdr:colOff>
      <xdr:row>55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19</xdr:row>
      <xdr:rowOff>0</xdr:rowOff>
    </xdr:from>
    <xdr:to>
      <xdr:col>5</xdr:col>
      <xdr:colOff>104775</xdr:colOff>
      <xdr:row>46</xdr:row>
      <xdr:rowOff>180975</xdr:rowOff>
    </xdr:to>
    <xdr:cxnSp macro="">
      <xdr:nvCxnSpPr>
        <xdr:cNvPr id="8" name="Conector recto de flecha 7"/>
        <xdr:cNvCxnSpPr/>
      </xdr:nvCxnSpPr>
      <xdr:spPr>
        <a:xfrm>
          <a:off x="3429000" y="3829050"/>
          <a:ext cx="19050" cy="2847975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85725</xdr:colOff>
      <xdr:row>19</xdr:row>
      <xdr:rowOff>0</xdr:rowOff>
    </xdr:from>
    <xdr:to>
      <xdr:col>32</xdr:col>
      <xdr:colOff>104775</xdr:colOff>
      <xdr:row>46</xdr:row>
      <xdr:rowOff>180975</xdr:rowOff>
    </xdr:to>
    <xdr:cxnSp macro="">
      <xdr:nvCxnSpPr>
        <xdr:cNvPr id="16" name="Conector recto de flecha 15"/>
        <xdr:cNvCxnSpPr/>
      </xdr:nvCxnSpPr>
      <xdr:spPr>
        <a:xfrm>
          <a:off x="6400800" y="3829050"/>
          <a:ext cx="19050" cy="2847975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85725</xdr:colOff>
      <xdr:row>19</xdr:row>
      <xdr:rowOff>0</xdr:rowOff>
    </xdr:from>
    <xdr:to>
      <xdr:col>24</xdr:col>
      <xdr:colOff>104775</xdr:colOff>
      <xdr:row>46</xdr:row>
      <xdr:rowOff>180975</xdr:rowOff>
    </xdr:to>
    <xdr:cxnSp macro="">
      <xdr:nvCxnSpPr>
        <xdr:cNvPr id="26" name="Conector recto de flecha 25"/>
        <xdr:cNvCxnSpPr/>
      </xdr:nvCxnSpPr>
      <xdr:spPr>
        <a:xfrm>
          <a:off x="5410200" y="3829050"/>
          <a:ext cx="19050" cy="2847975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124557</xdr:colOff>
      <xdr:row>19</xdr:row>
      <xdr:rowOff>21980</xdr:rowOff>
    </xdr:from>
    <xdr:to>
      <xdr:col>25</xdr:col>
      <xdr:colOff>131884</xdr:colOff>
      <xdr:row>30</xdr:row>
      <xdr:rowOff>0</xdr:rowOff>
    </xdr:to>
    <xdr:cxnSp macro="">
      <xdr:nvCxnSpPr>
        <xdr:cNvPr id="29" name="Conector recto de flecha 28"/>
        <xdr:cNvCxnSpPr/>
      </xdr:nvCxnSpPr>
      <xdr:spPr>
        <a:xfrm>
          <a:off x="8447942" y="4066442"/>
          <a:ext cx="7327" cy="2088173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84259</xdr:colOff>
      <xdr:row>19</xdr:row>
      <xdr:rowOff>9525</xdr:rowOff>
    </xdr:from>
    <xdr:to>
      <xdr:col>30</xdr:col>
      <xdr:colOff>102576</xdr:colOff>
      <xdr:row>29</xdr:row>
      <xdr:rowOff>14654</xdr:rowOff>
    </xdr:to>
    <xdr:cxnSp macro="">
      <xdr:nvCxnSpPr>
        <xdr:cNvPr id="31" name="Conector recto de flecha 30"/>
        <xdr:cNvCxnSpPr/>
      </xdr:nvCxnSpPr>
      <xdr:spPr>
        <a:xfrm>
          <a:off x="9653221" y="4053987"/>
          <a:ext cx="18317" cy="1924782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124557</xdr:colOff>
      <xdr:row>19</xdr:row>
      <xdr:rowOff>29307</xdr:rowOff>
    </xdr:from>
    <xdr:to>
      <xdr:col>51</xdr:col>
      <xdr:colOff>131884</xdr:colOff>
      <xdr:row>29</xdr:row>
      <xdr:rowOff>7327</xdr:rowOff>
    </xdr:to>
    <xdr:cxnSp macro="">
      <xdr:nvCxnSpPr>
        <xdr:cNvPr id="32" name="Conector recto de flecha 31"/>
        <xdr:cNvCxnSpPr/>
      </xdr:nvCxnSpPr>
      <xdr:spPr>
        <a:xfrm flipH="1">
          <a:off x="14924942" y="4073769"/>
          <a:ext cx="7327" cy="1897673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146536</xdr:colOff>
      <xdr:row>19</xdr:row>
      <xdr:rowOff>0</xdr:rowOff>
    </xdr:from>
    <xdr:to>
      <xdr:col>52</xdr:col>
      <xdr:colOff>151666</xdr:colOff>
      <xdr:row>29</xdr:row>
      <xdr:rowOff>21981</xdr:rowOff>
    </xdr:to>
    <xdr:cxnSp macro="">
      <xdr:nvCxnSpPr>
        <xdr:cNvPr id="34" name="Conector recto de flecha 33"/>
        <xdr:cNvCxnSpPr/>
      </xdr:nvCxnSpPr>
      <xdr:spPr>
        <a:xfrm flipH="1">
          <a:off x="15196036" y="4044462"/>
          <a:ext cx="5130" cy="1941634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470647</xdr:colOff>
      <xdr:row>6</xdr:row>
      <xdr:rowOff>324971</xdr:rowOff>
    </xdr:from>
    <xdr:to>
      <xdr:col>5</xdr:col>
      <xdr:colOff>235323</xdr:colOff>
      <xdr:row>23</xdr:row>
      <xdr:rowOff>78441</xdr:rowOff>
    </xdr:to>
    <xdr:cxnSp macro="">
      <xdr:nvCxnSpPr>
        <xdr:cNvPr id="18" name="Conector recto de flecha 17"/>
        <xdr:cNvCxnSpPr/>
      </xdr:nvCxnSpPr>
      <xdr:spPr>
        <a:xfrm flipH="1">
          <a:off x="1288676" y="974912"/>
          <a:ext cx="2286000" cy="38996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22412</xdr:colOff>
      <xdr:row>5</xdr:row>
      <xdr:rowOff>56029</xdr:rowOff>
    </xdr:from>
    <xdr:to>
      <xdr:col>5</xdr:col>
      <xdr:colOff>235323</xdr:colOff>
      <xdr:row>6</xdr:row>
      <xdr:rowOff>235324</xdr:rowOff>
    </xdr:to>
    <xdr:cxnSp macro="">
      <xdr:nvCxnSpPr>
        <xdr:cNvPr id="20" name="Conector recto de flecha 19"/>
        <xdr:cNvCxnSpPr/>
      </xdr:nvCxnSpPr>
      <xdr:spPr>
        <a:xfrm flipH="1" flipV="1">
          <a:off x="3014383" y="481853"/>
          <a:ext cx="560293" cy="40341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19</xdr:row>
      <xdr:rowOff>0</xdr:rowOff>
    </xdr:from>
    <xdr:to>
      <xdr:col>5</xdr:col>
      <xdr:colOff>104775</xdr:colOff>
      <xdr:row>46</xdr:row>
      <xdr:rowOff>180975</xdr:rowOff>
    </xdr:to>
    <xdr:cxnSp macro="">
      <xdr:nvCxnSpPr>
        <xdr:cNvPr id="2" name="Conector recto de flecha 1"/>
        <xdr:cNvCxnSpPr/>
      </xdr:nvCxnSpPr>
      <xdr:spPr>
        <a:xfrm>
          <a:off x="3429000" y="4029075"/>
          <a:ext cx="19050" cy="5343525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85725</xdr:colOff>
      <xdr:row>19</xdr:row>
      <xdr:rowOff>0</xdr:rowOff>
    </xdr:from>
    <xdr:to>
      <xdr:col>14</xdr:col>
      <xdr:colOff>104775</xdr:colOff>
      <xdr:row>46</xdr:row>
      <xdr:rowOff>180975</xdr:rowOff>
    </xdr:to>
    <xdr:cxnSp macro="">
      <xdr:nvCxnSpPr>
        <xdr:cNvPr id="3" name="Conector recto de flecha 2"/>
        <xdr:cNvCxnSpPr/>
      </xdr:nvCxnSpPr>
      <xdr:spPr>
        <a:xfrm>
          <a:off x="10115550" y="4029075"/>
          <a:ext cx="19050" cy="5343525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</xdr:colOff>
      <xdr:row>19</xdr:row>
      <xdr:rowOff>0</xdr:rowOff>
    </xdr:from>
    <xdr:to>
      <xdr:col>10</xdr:col>
      <xdr:colOff>104775</xdr:colOff>
      <xdr:row>46</xdr:row>
      <xdr:rowOff>180975</xdr:rowOff>
    </xdr:to>
    <xdr:cxnSp macro="">
      <xdr:nvCxnSpPr>
        <xdr:cNvPr id="4" name="Conector recto de flecha 3"/>
        <xdr:cNvCxnSpPr/>
      </xdr:nvCxnSpPr>
      <xdr:spPr>
        <a:xfrm>
          <a:off x="8134350" y="4029075"/>
          <a:ext cx="19050" cy="5343525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123265</xdr:colOff>
      <xdr:row>19</xdr:row>
      <xdr:rowOff>21980</xdr:rowOff>
    </xdr:from>
    <xdr:to>
      <xdr:col>11</xdr:col>
      <xdr:colOff>124557</xdr:colOff>
      <xdr:row>27</xdr:row>
      <xdr:rowOff>0</xdr:rowOff>
    </xdr:to>
    <xdr:cxnSp macro="">
      <xdr:nvCxnSpPr>
        <xdr:cNvPr id="5" name="Conector recto de flecha 4"/>
        <xdr:cNvCxnSpPr/>
      </xdr:nvCxnSpPr>
      <xdr:spPr>
        <a:xfrm flipH="1">
          <a:off x="4941794" y="4044892"/>
          <a:ext cx="1292" cy="1524432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112059</xdr:colOff>
      <xdr:row>19</xdr:row>
      <xdr:rowOff>29307</xdr:rowOff>
    </xdr:from>
    <xdr:to>
      <xdr:col>19</xdr:col>
      <xdr:colOff>131885</xdr:colOff>
      <xdr:row>27</xdr:row>
      <xdr:rowOff>179294</xdr:rowOff>
    </xdr:to>
    <xdr:cxnSp macro="">
      <xdr:nvCxnSpPr>
        <xdr:cNvPr id="7" name="Conector recto de flecha 6"/>
        <xdr:cNvCxnSpPr/>
      </xdr:nvCxnSpPr>
      <xdr:spPr>
        <a:xfrm flipH="1">
          <a:off x="6902824" y="4052219"/>
          <a:ext cx="19826" cy="1696399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151666</xdr:colOff>
      <xdr:row>19</xdr:row>
      <xdr:rowOff>0</xdr:rowOff>
    </xdr:from>
    <xdr:to>
      <xdr:col>20</xdr:col>
      <xdr:colOff>190500</xdr:colOff>
      <xdr:row>28</xdr:row>
      <xdr:rowOff>0</xdr:rowOff>
    </xdr:to>
    <xdr:cxnSp macro="">
      <xdr:nvCxnSpPr>
        <xdr:cNvPr id="8" name="Conector recto de flecha 7"/>
        <xdr:cNvCxnSpPr/>
      </xdr:nvCxnSpPr>
      <xdr:spPr>
        <a:xfrm>
          <a:off x="7188960" y="4022912"/>
          <a:ext cx="38834" cy="1736912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470647</xdr:colOff>
      <xdr:row>6</xdr:row>
      <xdr:rowOff>324971</xdr:rowOff>
    </xdr:from>
    <xdr:to>
      <xdr:col>5</xdr:col>
      <xdr:colOff>235323</xdr:colOff>
      <xdr:row>23</xdr:row>
      <xdr:rowOff>78441</xdr:rowOff>
    </xdr:to>
    <xdr:cxnSp macro="">
      <xdr:nvCxnSpPr>
        <xdr:cNvPr id="9" name="Conector recto de flecha 8"/>
        <xdr:cNvCxnSpPr/>
      </xdr:nvCxnSpPr>
      <xdr:spPr>
        <a:xfrm flipH="1">
          <a:off x="1289797" y="972671"/>
          <a:ext cx="2288801" cy="39063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22412</xdr:colOff>
      <xdr:row>5</xdr:row>
      <xdr:rowOff>56029</xdr:rowOff>
    </xdr:from>
    <xdr:to>
      <xdr:col>5</xdr:col>
      <xdr:colOff>235323</xdr:colOff>
      <xdr:row>6</xdr:row>
      <xdr:rowOff>235324</xdr:rowOff>
    </xdr:to>
    <xdr:cxnSp macro="">
      <xdr:nvCxnSpPr>
        <xdr:cNvPr id="10" name="Conector recto de flecha 9"/>
        <xdr:cNvCxnSpPr/>
      </xdr:nvCxnSpPr>
      <xdr:spPr>
        <a:xfrm flipH="1" flipV="1">
          <a:off x="3013262" y="484654"/>
          <a:ext cx="565336" cy="3983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19</xdr:row>
      <xdr:rowOff>0</xdr:rowOff>
    </xdr:from>
    <xdr:to>
      <xdr:col>5</xdr:col>
      <xdr:colOff>104775</xdr:colOff>
      <xdr:row>46</xdr:row>
      <xdr:rowOff>180975</xdr:rowOff>
    </xdr:to>
    <xdr:cxnSp macro="">
      <xdr:nvCxnSpPr>
        <xdr:cNvPr id="2" name="Conector recto de flecha 1"/>
        <xdr:cNvCxnSpPr/>
      </xdr:nvCxnSpPr>
      <xdr:spPr>
        <a:xfrm>
          <a:off x="3429000" y="4029075"/>
          <a:ext cx="19050" cy="5343525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85725</xdr:colOff>
      <xdr:row>19</xdr:row>
      <xdr:rowOff>0</xdr:rowOff>
    </xdr:from>
    <xdr:to>
      <xdr:col>30</xdr:col>
      <xdr:colOff>104775</xdr:colOff>
      <xdr:row>46</xdr:row>
      <xdr:rowOff>180975</xdr:rowOff>
    </xdr:to>
    <xdr:cxnSp macro="">
      <xdr:nvCxnSpPr>
        <xdr:cNvPr id="3" name="Conector recto de flecha 2"/>
        <xdr:cNvCxnSpPr/>
      </xdr:nvCxnSpPr>
      <xdr:spPr>
        <a:xfrm>
          <a:off x="10115550" y="4029075"/>
          <a:ext cx="19050" cy="5343525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85725</xdr:colOff>
      <xdr:row>19</xdr:row>
      <xdr:rowOff>0</xdr:rowOff>
    </xdr:from>
    <xdr:to>
      <xdr:col>23</xdr:col>
      <xdr:colOff>104775</xdr:colOff>
      <xdr:row>46</xdr:row>
      <xdr:rowOff>180975</xdr:rowOff>
    </xdr:to>
    <xdr:cxnSp macro="">
      <xdr:nvCxnSpPr>
        <xdr:cNvPr id="4" name="Conector recto de flecha 3"/>
        <xdr:cNvCxnSpPr/>
      </xdr:nvCxnSpPr>
      <xdr:spPr>
        <a:xfrm>
          <a:off x="8134350" y="4029075"/>
          <a:ext cx="19050" cy="5343525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100853</xdr:colOff>
      <xdr:row>19</xdr:row>
      <xdr:rowOff>21980</xdr:rowOff>
    </xdr:from>
    <xdr:to>
      <xdr:col>24</xdr:col>
      <xdr:colOff>124557</xdr:colOff>
      <xdr:row>25</xdr:row>
      <xdr:rowOff>168088</xdr:rowOff>
    </xdr:to>
    <xdr:cxnSp macro="">
      <xdr:nvCxnSpPr>
        <xdr:cNvPr id="5" name="Conector recto de flecha 4"/>
        <xdr:cNvCxnSpPr/>
      </xdr:nvCxnSpPr>
      <xdr:spPr>
        <a:xfrm flipH="1">
          <a:off x="8124265" y="4044892"/>
          <a:ext cx="23704" cy="1311520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84259</xdr:colOff>
      <xdr:row>19</xdr:row>
      <xdr:rowOff>9525</xdr:rowOff>
    </xdr:from>
    <xdr:to>
      <xdr:col>28</xdr:col>
      <xdr:colOff>112059</xdr:colOff>
      <xdr:row>25</xdr:row>
      <xdr:rowOff>11205</xdr:rowOff>
    </xdr:to>
    <xdr:cxnSp macro="">
      <xdr:nvCxnSpPr>
        <xdr:cNvPr id="6" name="Conector recto de flecha 5"/>
        <xdr:cNvCxnSpPr/>
      </xdr:nvCxnSpPr>
      <xdr:spPr>
        <a:xfrm>
          <a:off x="9093788" y="4032437"/>
          <a:ext cx="27800" cy="1167092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131885</xdr:colOff>
      <xdr:row>19</xdr:row>
      <xdr:rowOff>29307</xdr:rowOff>
    </xdr:from>
    <xdr:to>
      <xdr:col>48</xdr:col>
      <xdr:colOff>134470</xdr:colOff>
      <xdr:row>26</xdr:row>
      <xdr:rowOff>168088</xdr:rowOff>
    </xdr:to>
    <xdr:cxnSp macro="">
      <xdr:nvCxnSpPr>
        <xdr:cNvPr id="7" name="Conector recto de flecha 6"/>
        <xdr:cNvCxnSpPr/>
      </xdr:nvCxnSpPr>
      <xdr:spPr>
        <a:xfrm>
          <a:off x="14072003" y="4052219"/>
          <a:ext cx="2585" cy="1494693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151666</xdr:colOff>
      <xdr:row>19</xdr:row>
      <xdr:rowOff>0</xdr:rowOff>
    </xdr:from>
    <xdr:to>
      <xdr:col>49</xdr:col>
      <xdr:colOff>168088</xdr:colOff>
      <xdr:row>27</xdr:row>
      <xdr:rowOff>0</xdr:rowOff>
    </xdr:to>
    <xdr:cxnSp macro="">
      <xdr:nvCxnSpPr>
        <xdr:cNvPr id="8" name="Conector recto de flecha 7"/>
        <xdr:cNvCxnSpPr/>
      </xdr:nvCxnSpPr>
      <xdr:spPr>
        <a:xfrm>
          <a:off x="14338313" y="4022912"/>
          <a:ext cx="16422" cy="1546412"/>
        </a:xfrm>
        <a:prstGeom prst="straightConnector1">
          <a:avLst/>
        </a:prstGeom>
        <a:ln w="19050">
          <a:solidFill>
            <a:srgbClr val="99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470647</xdr:colOff>
      <xdr:row>6</xdr:row>
      <xdr:rowOff>324971</xdr:rowOff>
    </xdr:from>
    <xdr:to>
      <xdr:col>5</xdr:col>
      <xdr:colOff>235323</xdr:colOff>
      <xdr:row>23</xdr:row>
      <xdr:rowOff>78441</xdr:rowOff>
    </xdr:to>
    <xdr:cxnSp macro="">
      <xdr:nvCxnSpPr>
        <xdr:cNvPr id="9" name="Conector recto de flecha 8"/>
        <xdr:cNvCxnSpPr/>
      </xdr:nvCxnSpPr>
      <xdr:spPr>
        <a:xfrm flipH="1">
          <a:off x="1289797" y="972671"/>
          <a:ext cx="2288801" cy="39063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22412</xdr:colOff>
      <xdr:row>5</xdr:row>
      <xdr:rowOff>56029</xdr:rowOff>
    </xdr:from>
    <xdr:to>
      <xdr:col>5</xdr:col>
      <xdr:colOff>235323</xdr:colOff>
      <xdr:row>6</xdr:row>
      <xdr:rowOff>235324</xdr:rowOff>
    </xdr:to>
    <xdr:cxnSp macro="">
      <xdr:nvCxnSpPr>
        <xdr:cNvPr id="10" name="Conector recto de flecha 9"/>
        <xdr:cNvCxnSpPr/>
      </xdr:nvCxnSpPr>
      <xdr:spPr>
        <a:xfrm flipH="1" flipV="1">
          <a:off x="3013262" y="484654"/>
          <a:ext cx="565336" cy="3983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Normal="100" workbookViewId="0"/>
  </sheetViews>
  <sheetFormatPr baseColWidth="10" defaultRowHeight="12.75" x14ac:dyDescent="0.2"/>
  <cols>
    <col min="1" max="1" width="24.42578125" style="2" customWidth="1"/>
    <col min="2" max="2" width="19.85546875" style="2" customWidth="1"/>
    <col min="3" max="3" width="16.5703125" style="2" customWidth="1"/>
    <col min="4" max="4" width="15.5703125" style="2" customWidth="1"/>
    <col min="5" max="5" width="22.85546875" style="2" customWidth="1"/>
    <col min="6" max="6" width="14.140625" style="2" customWidth="1"/>
    <col min="7" max="7" width="13.42578125" style="2" customWidth="1"/>
    <col min="8" max="8" width="16.710937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6.75" customHeight="1" thickBot="1" x14ac:dyDescent="0.25"/>
    <row r="2" spans="1:13" ht="16.5" thickBot="1" x14ac:dyDescent="0.25">
      <c r="A2" s="33" t="s">
        <v>14</v>
      </c>
      <c r="B2" s="20"/>
      <c r="C2" s="20"/>
      <c r="D2" s="20"/>
      <c r="E2" s="20"/>
      <c r="F2" s="20"/>
      <c r="G2" s="20"/>
      <c r="H2" s="20"/>
      <c r="I2" s="21"/>
    </row>
    <row r="3" spans="1:13" ht="5.25" customHeight="1" x14ac:dyDescent="0.2"/>
    <row r="4" spans="1:13" ht="15" x14ac:dyDescent="0.25">
      <c r="A4" s="1" t="s">
        <v>69</v>
      </c>
    </row>
    <row r="5" spans="1:13" ht="15" x14ac:dyDescent="0.25">
      <c r="A5" s="3" t="s">
        <v>70</v>
      </c>
    </row>
    <row r="6" spans="1:13" ht="25.5" x14ac:dyDescent="0.2">
      <c r="A6" s="56" t="s">
        <v>61</v>
      </c>
      <c r="B6" s="38" t="s">
        <v>13</v>
      </c>
      <c r="C6" s="53"/>
      <c r="F6" s="39" t="s">
        <v>0</v>
      </c>
      <c r="G6" s="41" t="s">
        <v>3</v>
      </c>
      <c r="M6" s="80"/>
    </row>
    <row r="7" spans="1:13" x14ac:dyDescent="0.2">
      <c r="A7" s="2">
        <v>1</v>
      </c>
      <c r="B7" s="4">
        <v>14101</v>
      </c>
      <c r="C7" s="53"/>
      <c r="F7" s="40">
        <v>0.5</v>
      </c>
      <c r="G7" s="42">
        <v>28</v>
      </c>
      <c r="M7" s="80"/>
    </row>
    <row r="8" spans="1:13" x14ac:dyDescent="0.2">
      <c r="A8" s="2">
        <v>2</v>
      </c>
      <c r="B8" s="4">
        <v>4137</v>
      </c>
      <c r="C8" s="54"/>
      <c r="F8" s="22"/>
      <c r="G8" s="23" t="s">
        <v>5</v>
      </c>
      <c r="H8" s="24">
        <f>G7*F7</f>
        <v>14</v>
      </c>
      <c r="I8" s="25" t="str">
        <f>G6</f>
        <v>días</v>
      </c>
      <c r="M8" s="80"/>
    </row>
    <row r="9" spans="1:13" x14ac:dyDescent="0.2">
      <c r="A9" s="2">
        <v>3</v>
      </c>
      <c r="B9" s="4">
        <v>4889</v>
      </c>
      <c r="C9" s="54"/>
      <c r="M9" s="80"/>
    </row>
    <row r="10" spans="1:13" ht="38.25" x14ac:dyDescent="0.2">
      <c r="A10" s="55"/>
      <c r="D10" s="37" t="s">
        <v>13</v>
      </c>
      <c r="E10" s="34" t="s">
        <v>45</v>
      </c>
      <c r="F10" s="7"/>
      <c r="G10" s="161"/>
      <c r="H10" s="162" t="s">
        <v>46</v>
      </c>
      <c r="I10" s="7"/>
      <c r="M10" s="80"/>
    </row>
    <row r="11" spans="1:13" x14ac:dyDescent="0.2">
      <c r="C11" s="5" t="s">
        <v>6</v>
      </c>
      <c r="D11" s="6">
        <f>B7</f>
        <v>14101</v>
      </c>
      <c r="E11" s="26">
        <f>H8</f>
        <v>14</v>
      </c>
      <c r="F11" s="7" t="str">
        <f>G6</f>
        <v>días</v>
      </c>
      <c r="H11" s="163">
        <f>G7-E11</f>
        <v>14</v>
      </c>
      <c r="I11" s="6" t="str">
        <f>G6</f>
        <v>días</v>
      </c>
      <c r="M11" s="80"/>
    </row>
    <row r="12" spans="1:13" x14ac:dyDescent="0.2">
      <c r="C12" s="35" t="s">
        <v>34</v>
      </c>
      <c r="D12" s="6">
        <f>B8</f>
        <v>4137</v>
      </c>
      <c r="E12" s="9">
        <f>D12*E11/D11</f>
        <v>4.1073682717537761</v>
      </c>
      <c r="F12" s="7" t="str">
        <f>G6</f>
        <v>días</v>
      </c>
      <c r="H12" s="9">
        <f>G7-E12</f>
        <v>23.892631728246222</v>
      </c>
      <c r="I12" s="6" t="str">
        <f>G6</f>
        <v>días</v>
      </c>
    </row>
    <row r="13" spans="1:13" x14ac:dyDescent="0.2">
      <c r="C13" s="35" t="s">
        <v>33</v>
      </c>
      <c r="D13" s="6">
        <f>B9</f>
        <v>4889</v>
      </c>
      <c r="E13" s="9">
        <f>D13*E11/D11</f>
        <v>4.853981987093114</v>
      </c>
      <c r="F13" s="7" t="str">
        <f>G6</f>
        <v>días</v>
      </c>
      <c r="H13" s="9">
        <f>G7-E13</f>
        <v>23.146018012906886</v>
      </c>
      <c r="I13" s="8" t="str">
        <f>G6</f>
        <v>días</v>
      </c>
    </row>
    <row r="14" spans="1:13" x14ac:dyDescent="0.2">
      <c r="I14" s="10"/>
    </row>
    <row r="15" spans="1:13" x14ac:dyDescent="0.2">
      <c r="E15" s="11" t="s">
        <v>1</v>
      </c>
      <c r="F15" s="36">
        <f>E13-E12</f>
        <v>0.74661371533933796</v>
      </c>
      <c r="G15" s="12" t="str">
        <f>F12</f>
        <v>días</v>
      </c>
      <c r="H15" s="12" t="s">
        <v>2</v>
      </c>
      <c r="I15" s="13">
        <f>H8</f>
        <v>14</v>
      </c>
      <c r="J15" s="14" t="str">
        <f>G6</f>
        <v>días</v>
      </c>
    </row>
    <row r="16" spans="1:13" x14ac:dyDescent="0.2">
      <c r="E16" s="15"/>
      <c r="F16" s="49">
        <f>F15*24</f>
        <v>17.918729168144111</v>
      </c>
      <c r="G16" s="27" t="s">
        <v>41</v>
      </c>
      <c r="H16" s="16" t="s">
        <v>4</v>
      </c>
      <c r="I16" s="17">
        <f>H8</f>
        <v>14</v>
      </c>
      <c r="J16" s="18" t="str">
        <f>G6</f>
        <v>días</v>
      </c>
    </row>
    <row r="17" spans="1:18" ht="13.5" thickBot="1" x14ac:dyDescent="0.25"/>
    <row r="18" spans="1:18" ht="29.25" customHeight="1" thickBot="1" x14ac:dyDescent="0.25">
      <c r="A18" s="169" t="s">
        <v>65</v>
      </c>
      <c r="B18" s="170"/>
      <c r="C18" s="170"/>
      <c r="D18" s="170"/>
      <c r="E18" s="171"/>
      <c r="F18" s="52"/>
      <c r="G18" s="50"/>
      <c r="H18" s="50"/>
      <c r="I18" s="50"/>
    </row>
    <row r="19" spans="1:18" ht="40.5" customHeight="1" x14ac:dyDescent="0.2">
      <c r="A19" s="28"/>
      <c r="B19" s="45" t="str">
        <f>C12</f>
        <v>Tto Estándar + Dexametasona 7 días, n= 2104</v>
      </c>
      <c r="C19" s="45" t="str">
        <f>C13</f>
        <v>Tto Estándar= 4321</v>
      </c>
      <c r="D19" s="47"/>
      <c r="E19" s="47"/>
      <c r="F19" s="52"/>
      <c r="G19" s="47"/>
      <c r="H19" s="47"/>
      <c r="I19" s="47"/>
      <c r="J19" s="19"/>
      <c r="K19" s="19"/>
    </row>
    <row r="20" spans="1:18" ht="25.5" x14ac:dyDescent="0.2">
      <c r="A20" s="29" t="s">
        <v>7</v>
      </c>
      <c r="B20" s="44" t="s">
        <v>71</v>
      </c>
      <c r="C20" s="44" t="s">
        <v>71</v>
      </c>
      <c r="D20" s="44" t="s">
        <v>72</v>
      </c>
      <c r="E20" s="44" t="s">
        <v>72</v>
      </c>
      <c r="F20" s="52"/>
      <c r="G20" s="47"/>
      <c r="H20" s="47"/>
      <c r="I20" s="47"/>
    </row>
    <row r="21" spans="1:18" ht="15" customHeight="1" x14ac:dyDescent="0.2">
      <c r="A21" s="30" t="str">
        <f>CONCATENATE(G7," ",G6)</f>
        <v>28 días</v>
      </c>
      <c r="B21" s="46" t="str">
        <f>F12</f>
        <v>días</v>
      </c>
      <c r="C21" s="131" t="str">
        <f>F12</f>
        <v>días</v>
      </c>
      <c r="D21" s="46" t="str">
        <f>G15</f>
        <v>días</v>
      </c>
      <c r="E21" s="46" t="str">
        <f>G16</f>
        <v>horas</v>
      </c>
      <c r="F21" s="52"/>
      <c r="G21" s="47"/>
      <c r="H21" s="47"/>
      <c r="I21" s="47"/>
    </row>
    <row r="22" spans="1:18" s="32" customFormat="1" ht="5.25" customHeight="1" x14ac:dyDescent="0.2">
      <c r="A22" s="31"/>
      <c r="B22" s="47"/>
      <c r="C22" s="47"/>
      <c r="D22" s="47"/>
      <c r="E22" s="47"/>
      <c r="F22" s="52"/>
      <c r="G22" s="47"/>
      <c r="H22" s="31"/>
      <c r="I22" s="31"/>
    </row>
    <row r="23" spans="1:18" ht="30" customHeight="1" x14ac:dyDescent="0.2">
      <c r="A23" s="132" t="str">
        <f>A6</f>
        <v>Supervivencia global (Toda la Cohorte)</v>
      </c>
      <c r="B23" s="133">
        <f>E12</f>
        <v>4.1073682717537761</v>
      </c>
      <c r="C23" s="133">
        <f>E13</f>
        <v>4.853981987093114</v>
      </c>
      <c r="D23" s="133">
        <f>C23-B23</f>
        <v>0.74661371533933796</v>
      </c>
      <c r="E23" s="48">
        <f>F16</f>
        <v>17.918729168144111</v>
      </c>
      <c r="F23" s="52"/>
      <c r="G23" s="51"/>
      <c r="H23" s="51"/>
      <c r="I23" s="155"/>
      <c r="L23" s="32"/>
      <c r="M23" s="32"/>
      <c r="N23" s="32"/>
      <c r="O23" s="32"/>
      <c r="P23" s="32"/>
    </row>
    <row r="24" spans="1:18" ht="3.75" customHeight="1" x14ac:dyDescent="0.2">
      <c r="A24" s="134"/>
      <c r="B24" s="135"/>
      <c r="C24" s="135"/>
      <c r="D24" s="135"/>
      <c r="E24" s="52"/>
      <c r="F24" s="52"/>
      <c r="G24" s="151"/>
      <c r="H24" s="151"/>
      <c r="I24" s="151"/>
      <c r="L24" s="32"/>
      <c r="M24" s="32"/>
      <c r="N24" s="32"/>
      <c r="O24" s="32"/>
      <c r="P24" s="32"/>
    </row>
    <row r="25" spans="1:18" ht="18" customHeight="1" x14ac:dyDescent="0.2">
      <c r="A25" s="172" t="s">
        <v>16</v>
      </c>
      <c r="B25" s="173"/>
      <c r="C25" s="173"/>
      <c r="D25" s="173"/>
      <c r="E25" s="174"/>
      <c r="F25" s="52"/>
      <c r="G25" s="52"/>
      <c r="H25" s="52"/>
      <c r="I25" s="52"/>
      <c r="L25" s="32"/>
      <c r="M25" s="32"/>
      <c r="N25" s="32"/>
      <c r="O25" s="32"/>
      <c r="P25" s="32"/>
    </row>
    <row r="26" spans="1:18" x14ac:dyDescent="0.2">
      <c r="A26" s="136"/>
      <c r="B26" s="137"/>
      <c r="C26" s="137"/>
      <c r="D26" s="136"/>
      <c r="E26" s="136"/>
      <c r="F26" s="52"/>
      <c r="G26" s="138" t="str">
        <f>F11</f>
        <v>días</v>
      </c>
      <c r="H26" s="52"/>
      <c r="I26" s="138" t="s">
        <v>41</v>
      </c>
      <c r="L26" s="32"/>
      <c r="M26" s="32"/>
      <c r="N26" s="32"/>
      <c r="O26" s="32"/>
      <c r="P26" s="32"/>
    </row>
    <row r="27" spans="1:18" x14ac:dyDescent="0.2">
      <c r="A27" s="136"/>
      <c r="B27" s="136"/>
      <c r="C27" s="136"/>
      <c r="D27" s="136"/>
      <c r="E27" s="136"/>
      <c r="F27" s="139" t="s">
        <v>10</v>
      </c>
      <c r="G27" s="140">
        <f>B23</f>
        <v>4.1073682717537761</v>
      </c>
      <c r="H27" s="141">
        <f>G27/G30</f>
        <v>0.14669172399120628</v>
      </c>
      <c r="I27" s="142">
        <f>G27*24</f>
        <v>98.576838522090625</v>
      </c>
      <c r="L27" s="32"/>
      <c r="M27" s="32"/>
      <c r="N27" s="32"/>
      <c r="O27" s="32"/>
      <c r="P27" s="32"/>
      <c r="R27" s="62"/>
    </row>
    <row r="28" spans="1:18" x14ac:dyDescent="0.2">
      <c r="A28" s="136"/>
      <c r="B28" s="143"/>
      <c r="C28" s="143"/>
      <c r="D28" s="136"/>
      <c r="E28" s="136"/>
      <c r="F28" s="156" t="s">
        <v>12</v>
      </c>
      <c r="G28" s="157">
        <f>C23-B23</f>
        <v>0.74661371533933796</v>
      </c>
      <c r="H28" s="158">
        <f>G28/G30</f>
        <v>2.6664775547833499E-2</v>
      </c>
      <c r="I28" s="159">
        <f>G28*24</f>
        <v>17.918729168144111</v>
      </c>
      <c r="L28" s="32"/>
      <c r="M28" s="32"/>
      <c r="N28" s="32"/>
      <c r="O28" s="32"/>
      <c r="P28" s="32"/>
    </row>
    <row r="29" spans="1:18" x14ac:dyDescent="0.2">
      <c r="A29" s="136"/>
      <c r="B29" s="143"/>
      <c r="C29" s="143"/>
      <c r="D29" s="136"/>
      <c r="E29" s="136"/>
      <c r="F29" s="144" t="s">
        <v>11</v>
      </c>
      <c r="G29" s="160">
        <f>H13</f>
        <v>23.146018012906886</v>
      </c>
      <c r="H29" s="145">
        <f>G29/G30</f>
        <v>0.82664350046096025</v>
      </c>
      <c r="I29" s="146">
        <f>G29*24</f>
        <v>555.50443230976521</v>
      </c>
      <c r="L29" s="32"/>
      <c r="M29" s="32"/>
      <c r="N29" s="32"/>
      <c r="O29" s="32"/>
      <c r="P29" s="32"/>
    </row>
    <row r="30" spans="1:18" x14ac:dyDescent="0.2">
      <c r="A30" s="136"/>
      <c r="B30" s="143"/>
      <c r="C30" s="143"/>
      <c r="D30" s="136"/>
      <c r="E30" s="136"/>
      <c r="F30" s="52"/>
      <c r="G30" s="147">
        <f>SUM(G27:G29)</f>
        <v>28</v>
      </c>
      <c r="H30" s="52"/>
      <c r="I30" s="148">
        <f>G30*24</f>
        <v>672</v>
      </c>
      <c r="L30" s="32"/>
      <c r="M30" s="32"/>
      <c r="N30" s="32"/>
      <c r="O30" s="32"/>
      <c r="P30" s="32"/>
    </row>
    <row r="31" spans="1:18" x14ac:dyDescent="0.2">
      <c r="A31" s="136"/>
      <c r="B31" s="143"/>
      <c r="C31" s="143"/>
      <c r="D31" s="136"/>
      <c r="E31" s="136"/>
      <c r="F31" s="52"/>
      <c r="G31" s="52"/>
      <c r="H31" s="149"/>
      <c r="I31" s="52"/>
      <c r="L31" s="32"/>
      <c r="M31" s="32"/>
      <c r="N31" s="32"/>
      <c r="O31" s="32"/>
      <c r="P31" s="32"/>
    </row>
    <row r="32" spans="1:18" x14ac:dyDescent="0.2">
      <c r="A32" s="136"/>
      <c r="B32" s="143"/>
      <c r="C32" s="143"/>
      <c r="D32" s="136"/>
      <c r="E32" s="136"/>
      <c r="F32" s="52"/>
      <c r="G32" s="52"/>
      <c r="H32" s="52"/>
      <c r="I32" s="52"/>
      <c r="L32" s="32"/>
      <c r="M32" s="32"/>
      <c r="N32" s="32"/>
      <c r="O32" s="32"/>
      <c r="P32" s="32"/>
    </row>
    <row r="33" spans="1:16" x14ac:dyDescent="0.2">
      <c r="A33" s="136"/>
      <c r="B33" s="52"/>
      <c r="C33" s="52"/>
      <c r="D33" s="136"/>
      <c r="E33" s="136"/>
      <c r="F33" s="52"/>
      <c r="G33" s="52"/>
      <c r="H33" s="52"/>
      <c r="I33" s="52"/>
      <c r="L33" s="32"/>
      <c r="M33" s="32"/>
      <c r="N33" s="32"/>
      <c r="O33" s="32"/>
      <c r="P33" s="32"/>
    </row>
    <row r="34" spans="1:16" x14ac:dyDescent="0.2">
      <c r="A34" s="136"/>
      <c r="B34" s="143"/>
      <c r="C34" s="143"/>
      <c r="D34" s="136"/>
      <c r="E34" s="136"/>
      <c r="F34" s="52"/>
      <c r="G34" s="52"/>
      <c r="H34" s="52"/>
      <c r="I34" s="52"/>
    </row>
    <row r="35" spans="1:16" x14ac:dyDescent="0.2">
      <c r="A35" s="52"/>
      <c r="B35" s="150"/>
      <c r="C35" s="150"/>
      <c r="D35" s="52"/>
      <c r="E35" s="52"/>
      <c r="F35" s="52"/>
      <c r="G35" s="52"/>
      <c r="H35" s="52"/>
      <c r="I35" s="52"/>
    </row>
    <row r="36" spans="1:16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16" x14ac:dyDescent="0.2">
      <c r="A37" s="52"/>
      <c r="B37" s="52"/>
      <c r="C37" s="52"/>
      <c r="D37" s="52"/>
      <c r="E37" s="52"/>
      <c r="F37" s="52"/>
      <c r="G37" s="52"/>
      <c r="H37" s="52"/>
      <c r="I37" s="52"/>
    </row>
    <row r="38" spans="1:16" x14ac:dyDescent="0.2">
      <c r="A38" s="52"/>
      <c r="B38" s="52"/>
      <c r="C38" s="52"/>
      <c r="D38" s="52"/>
      <c r="E38" s="52"/>
      <c r="F38" s="52"/>
      <c r="G38" s="52"/>
      <c r="H38" s="52"/>
      <c r="I38" s="52"/>
    </row>
    <row r="39" spans="1:16" x14ac:dyDescent="0.2">
      <c r="A39" s="52"/>
      <c r="B39" s="52"/>
      <c r="C39" s="52"/>
      <c r="D39" s="52"/>
      <c r="E39" s="52"/>
      <c r="F39" s="52"/>
      <c r="G39" s="52"/>
      <c r="H39" s="52"/>
      <c r="I39" s="52"/>
    </row>
    <row r="40" spans="1:16" x14ac:dyDescent="0.2">
      <c r="A40" s="52"/>
      <c r="B40" s="52"/>
      <c r="C40" s="52"/>
      <c r="D40" s="52"/>
      <c r="E40" s="52"/>
      <c r="F40" s="52"/>
      <c r="G40" s="52"/>
      <c r="H40" s="52"/>
      <c r="I40" s="52"/>
    </row>
    <row r="41" spans="1:16" x14ac:dyDescent="0.2">
      <c r="A41" s="52"/>
      <c r="B41" s="52"/>
      <c r="C41" s="52"/>
      <c r="D41" s="52"/>
      <c r="E41" s="52"/>
      <c r="F41" s="52"/>
      <c r="G41" s="52"/>
      <c r="H41" s="52"/>
      <c r="I41" s="52"/>
    </row>
    <row r="42" spans="1:16" x14ac:dyDescent="0.2">
      <c r="A42" s="52"/>
      <c r="B42" s="52"/>
      <c r="C42" s="52"/>
      <c r="D42" s="52"/>
      <c r="E42" s="52"/>
      <c r="F42" s="52"/>
      <c r="G42" s="52"/>
      <c r="H42" s="52"/>
      <c r="I42" s="52"/>
    </row>
    <row r="43" spans="1:16" x14ac:dyDescent="0.2">
      <c r="A43" s="52"/>
      <c r="B43" s="52"/>
      <c r="C43" s="52"/>
      <c r="D43" s="52"/>
      <c r="E43" s="52"/>
      <c r="F43" s="52"/>
      <c r="G43" s="52"/>
      <c r="H43" s="52"/>
      <c r="I43" s="52"/>
    </row>
    <row r="44" spans="1:16" x14ac:dyDescent="0.2">
      <c r="A44" s="52"/>
      <c r="B44" s="52"/>
      <c r="C44" s="52"/>
      <c r="D44" s="52"/>
      <c r="E44" s="52"/>
      <c r="F44" s="52"/>
      <c r="G44" s="52"/>
      <c r="H44" s="52"/>
      <c r="I44" s="52"/>
    </row>
    <row r="45" spans="1:16" x14ac:dyDescent="0.2">
      <c r="A45" s="52"/>
      <c r="B45" s="52"/>
      <c r="C45" s="52"/>
      <c r="D45" s="52"/>
      <c r="E45" s="52"/>
      <c r="F45" s="52"/>
      <c r="G45" s="52"/>
      <c r="H45" s="52"/>
      <c r="I45" s="52"/>
    </row>
    <row r="46" spans="1:16" x14ac:dyDescent="0.2">
      <c r="A46" s="52"/>
      <c r="B46" s="52"/>
      <c r="C46" s="52"/>
      <c r="D46" s="52"/>
      <c r="E46" s="52"/>
      <c r="F46" s="52"/>
      <c r="G46" s="52"/>
      <c r="H46" s="52"/>
      <c r="I46" s="52"/>
    </row>
    <row r="47" spans="1:16" x14ac:dyDescent="0.2">
      <c r="A47" s="52"/>
      <c r="B47" s="52"/>
      <c r="C47" s="52"/>
      <c r="D47" s="52"/>
      <c r="E47" s="52"/>
      <c r="F47" s="52"/>
      <c r="G47" s="52"/>
      <c r="H47" s="52"/>
      <c r="I47" s="52"/>
    </row>
    <row r="48" spans="1:16" x14ac:dyDescent="0.2">
      <c r="A48" s="52"/>
      <c r="B48" s="52"/>
      <c r="C48" s="52"/>
      <c r="D48" s="52"/>
      <c r="E48" s="52"/>
      <c r="F48" s="52"/>
      <c r="G48" s="52"/>
      <c r="H48" s="52"/>
      <c r="I48" s="52"/>
    </row>
    <row r="49" spans="1:9" x14ac:dyDescent="0.2">
      <c r="A49" s="52"/>
      <c r="B49" s="52"/>
      <c r="C49" s="52"/>
      <c r="D49" s="52"/>
      <c r="E49" s="52"/>
      <c r="F49" s="52"/>
      <c r="G49" s="52"/>
      <c r="H49" s="52"/>
      <c r="I49" s="52"/>
    </row>
    <row r="50" spans="1:9" x14ac:dyDescent="0.2">
      <c r="A50" s="52"/>
      <c r="B50" s="52"/>
      <c r="C50" s="52"/>
      <c r="D50" s="52"/>
      <c r="E50" s="52"/>
      <c r="F50" s="52"/>
      <c r="G50" s="52"/>
      <c r="H50" s="52"/>
      <c r="I50" s="52"/>
    </row>
    <row r="51" spans="1:9" x14ac:dyDescent="0.2">
      <c r="A51" s="52"/>
      <c r="B51" s="52"/>
      <c r="C51" s="52"/>
      <c r="D51" s="52"/>
      <c r="E51" s="52"/>
      <c r="F51" s="52"/>
      <c r="G51" s="52"/>
      <c r="H51" s="52"/>
      <c r="I51" s="52"/>
    </row>
    <row r="52" spans="1:9" x14ac:dyDescent="0.2">
      <c r="A52" s="52"/>
      <c r="B52" s="52"/>
      <c r="C52" s="52"/>
      <c r="D52" s="52"/>
      <c r="E52" s="52"/>
      <c r="F52" s="52"/>
      <c r="G52" s="52"/>
      <c r="H52" s="52"/>
      <c r="I52" s="52"/>
    </row>
    <row r="53" spans="1:9" x14ac:dyDescent="0.2">
      <c r="A53" s="52"/>
      <c r="B53" s="52"/>
      <c r="C53" s="52"/>
      <c r="D53" s="52"/>
      <c r="E53" s="52"/>
      <c r="F53" s="52"/>
      <c r="G53" s="52"/>
      <c r="H53" s="52"/>
      <c r="I53" s="52"/>
    </row>
    <row r="54" spans="1:9" x14ac:dyDescent="0.2">
      <c r="A54" s="52"/>
      <c r="B54" s="52"/>
      <c r="C54" s="52"/>
      <c r="D54" s="52"/>
      <c r="E54" s="52"/>
      <c r="F54" s="52"/>
      <c r="G54" s="52"/>
      <c r="H54" s="52"/>
      <c r="I54" s="52"/>
    </row>
    <row r="55" spans="1:9" x14ac:dyDescent="0.2">
      <c r="A55" s="52"/>
      <c r="B55" s="52"/>
      <c r="C55" s="52"/>
      <c r="D55" s="52"/>
      <c r="E55" s="52"/>
      <c r="F55" s="52"/>
      <c r="G55" s="52"/>
      <c r="H55" s="52"/>
      <c r="I55" s="52"/>
    </row>
  </sheetData>
  <mergeCells count="2">
    <mergeCell ref="A18:E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0.7109375" style="2" customWidth="1"/>
    <col min="6" max="6" width="17.5703125" style="2" customWidth="1"/>
    <col min="7" max="7" width="12.85546875" style="2" customWidth="1"/>
    <col min="8" max="8" width="14.42578125" style="2" customWidth="1"/>
    <col min="9" max="9" width="18.570312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7" ht="6.75" customHeight="1" thickBot="1" x14ac:dyDescent="0.25"/>
    <row r="2" spans="1:17" ht="16.5" thickBot="1" x14ac:dyDescent="0.25">
      <c r="A2" s="33" t="s">
        <v>47</v>
      </c>
      <c r="B2" s="20"/>
      <c r="C2" s="20"/>
      <c r="D2" s="20"/>
      <c r="E2" s="20"/>
      <c r="F2" s="20"/>
      <c r="G2" s="20"/>
      <c r="H2" s="20"/>
      <c r="I2" s="21"/>
    </row>
    <row r="3" spans="1:17" ht="5.25" customHeight="1" x14ac:dyDescent="0.2"/>
    <row r="4" spans="1:17" ht="15" x14ac:dyDescent="0.25">
      <c r="A4" s="1" t="s">
        <v>69</v>
      </c>
    </row>
    <row r="5" spans="1:17" ht="15" x14ac:dyDescent="0.25">
      <c r="A5" s="3" t="s">
        <v>70</v>
      </c>
    </row>
    <row r="6" spans="1:17" ht="38.25" x14ac:dyDescent="0.2">
      <c r="A6" s="56" t="s">
        <v>64</v>
      </c>
      <c r="B6" s="38" t="s">
        <v>13</v>
      </c>
      <c r="C6" s="53"/>
      <c r="F6" s="39" t="s">
        <v>0</v>
      </c>
      <c r="G6" s="41" t="s">
        <v>3</v>
      </c>
      <c r="L6" s="152"/>
      <c r="M6" s="152"/>
      <c r="N6" s="153"/>
      <c r="O6" s="32"/>
      <c r="P6" s="32"/>
      <c r="Q6" s="80"/>
    </row>
    <row r="7" spans="1:17" x14ac:dyDescent="0.2">
      <c r="A7" s="2">
        <v>1</v>
      </c>
      <c r="B7" s="4">
        <v>14101</v>
      </c>
      <c r="C7" s="53"/>
      <c r="F7" s="40">
        <v>0.5</v>
      </c>
      <c r="G7" s="42">
        <v>28</v>
      </c>
      <c r="L7" s="152"/>
      <c r="M7" s="152"/>
      <c r="N7" s="153"/>
      <c r="O7" s="32"/>
      <c r="P7" s="32"/>
      <c r="Q7" s="80"/>
    </row>
    <row r="8" spans="1:17" x14ac:dyDescent="0.2">
      <c r="A8" s="2">
        <v>2</v>
      </c>
      <c r="B8" s="4">
        <v>5199</v>
      </c>
      <c r="C8" s="54"/>
      <c r="F8" s="22"/>
      <c r="G8" s="23" t="s">
        <v>5</v>
      </c>
      <c r="H8" s="24">
        <f>G7*F7</f>
        <v>14</v>
      </c>
      <c r="I8" s="25" t="str">
        <f>G6</f>
        <v>días</v>
      </c>
      <c r="L8" s="152"/>
      <c r="M8" s="152"/>
      <c r="N8" s="153"/>
      <c r="O8" s="32"/>
      <c r="P8" s="32"/>
      <c r="Q8" s="80"/>
    </row>
    <row r="9" spans="1:17" x14ac:dyDescent="0.2">
      <c r="A9" s="2">
        <v>3</v>
      </c>
      <c r="B9" s="4">
        <v>7171</v>
      </c>
      <c r="C9" s="54"/>
      <c r="L9" s="32"/>
      <c r="M9" s="32"/>
      <c r="N9" s="32"/>
      <c r="O9" s="32"/>
      <c r="P9" s="32"/>
    </row>
    <row r="10" spans="1:17" ht="51" x14ac:dyDescent="0.2">
      <c r="A10" s="55"/>
      <c r="D10" s="37" t="s">
        <v>13</v>
      </c>
      <c r="E10" s="34" t="s">
        <v>45</v>
      </c>
      <c r="F10" s="7"/>
      <c r="G10" s="161"/>
      <c r="H10" s="162" t="s">
        <v>46</v>
      </c>
      <c r="I10" s="7"/>
    </row>
    <row r="11" spans="1:17" x14ac:dyDescent="0.2">
      <c r="C11" s="5" t="s">
        <v>6</v>
      </c>
      <c r="D11" s="6">
        <f>B7</f>
        <v>14101</v>
      </c>
      <c r="E11" s="26">
        <f>H8</f>
        <v>14</v>
      </c>
      <c r="F11" s="7" t="str">
        <f>G6</f>
        <v>días</v>
      </c>
      <c r="H11" s="163">
        <f>G7-E11</f>
        <v>14</v>
      </c>
      <c r="I11" s="6" t="str">
        <f>G6</f>
        <v>días</v>
      </c>
    </row>
    <row r="12" spans="1:17" x14ac:dyDescent="0.2">
      <c r="C12" s="35" t="s">
        <v>35</v>
      </c>
      <c r="D12" s="6">
        <f>B8</f>
        <v>5199</v>
      </c>
      <c r="E12" s="9">
        <f>D12*E11/D11</f>
        <v>5.1617615771931069</v>
      </c>
      <c r="F12" s="7" t="str">
        <f>G6</f>
        <v>días</v>
      </c>
      <c r="H12" s="9">
        <f>G7-E12</f>
        <v>22.838238422806892</v>
      </c>
      <c r="I12" s="6" t="str">
        <f>G6</f>
        <v>días</v>
      </c>
    </row>
    <row r="13" spans="1:17" x14ac:dyDescent="0.2">
      <c r="C13" s="35" t="s">
        <v>36</v>
      </c>
      <c r="D13" s="6">
        <f>B9</f>
        <v>7171</v>
      </c>
      <c r="E13" s="9">
        <f>D13*E11/D11</f>
        <v>7.1196369051840298</v>
      </c>
      <c r="F13" s="7" t="str">
        <f>G6</f>
        <v>días</v>
      </c>
      <c r="H13" s="9">
        <f>G7-E13</f>
        <v>20.880363094815969</v>
      </c>
      <c r="I13" s="8" t="str">
        <f>G6</f>
        <v>días</v>
      </c>
    </row>
    <row r="14" spans="1:17" x14ac:dyDescent="0.2">
      <c r="I14" s="10"/>
      <c r="N14" s="80"/>
    </row>
    <row r="15" spans="1:17" x14ac:dyDescent="0.2">
      <c r="E15" s="11" t="s">
        <v>1</v>
      </c>
      <c r="F15" s="36">
        <f>E13-E12</f>
        <v>1.9578753279909229</v>
      </c>
      <c r="G15" s="12" t="str">
        <f>F12</f>
        <v>días</v>
      </c>
      <c r="H15" s="12" t="s">
        <v>2</v>
      </c>
      <c r="I15" s="13">
        <f>H8</f>
        <v>14</v>
      </c>
      <c r="J15" s="14" t="str">
        <f>G6</f>
        <v>días</v>
      </c>
      <c r="N15" s="80"/>
    </row>
    <row r="16" spans="1:17" x14ac:dyDescent="0.2">
      <c r="E16" s="15"/>
      <c r="F16" s="49">
        <f>F15*24</f>
        <v>46.98900787178215</v>
      </c>
      <c r="G16" s="27" t="s">
        <v>41</v>
      </c>
      <c r="H16" s="16" t="s">
        <v>4</v>
      </c>
      <c r="I16" s="17">
        <f>H8</f>
        <v>14</v>
      </c>
      <c r="J16" s="18" t="str">
        <f>G6</f>
        <v>días</v>
      </c>
      <c r="N16" s="80"/>
    </row>
    <row r="17" spans="1:11" ht="13.5" thickBot="1" x14ac:dyDescent="0.25"/>
    <row r="18" spans="1:11" ht="30" customHeight="1" thickBot="1" x14ac:dyDescent="0.25">
      <c r="A18" s="169" t="s">
        <v>66</v>
      </c>
      <c r="B18" s="170"/>
      <c r="C18" s="170"/>
      <c r="D18" s="170"/>
      <c r="E18" s="171"/>
      <c r="F18" s="52"/>
      <c r="G18" s="50"/>
      <c r="H18" s="50"/>
      <c r="I18" s="50"/>
    </row>
    <row r="19" spans="1:11" ht="38.25" customHeight="1" x14ac:dyDescent="0.2">
      <c r="A19" s="28"/>
      <c r="B19" s="45" t="str">
        <f>C12</f>
        <v>Tto Estándar + Dexametasona 7 días, n= 324</v>
      </c>
      <c r="C19" s="45" t="str">
        <f>C13</f>
        <v>Tto Estándar= 683</v>
      </c>
      <c r="D19" s="47"/>
      <c r="E19" s="47"/>
      <c r="F19" s="52"/>
      <c r="G19" s="47"/>
      <c r="H19" s="47"/>
      <c r="I19" s="47"/>
      <c r="J19" s="19"/>
      <c r="K19" s="19"/>
    </row>
    <row r="20" spans="1:11" ht="25.5" x14ac:dyDescent="0.2">
      <c r="A20" s="29" t="s">
        <v>7</v>
      </c>
      <c r="B20" s="44" t="s">
        <v>71</v>
      </c>
      <c r="C20" s="130" t="s">
        <v>71</v>
      </c>
      <c r="D20" s="44" t="s">
        <v>72</v>
      </c>
      <c r="E20" s="44" t="s">
        <v>72</v>
      </c>
      <c r="F20" s="52"/>
      <c r="G20" s="47"/>
      <c r="H20" s="47"/>
      <c r="I20" s="47"/>
    </row>
    <row r="21" spans="1:11" x14ac:dyDescent="0.2">
      <c r="A21" s="30" t="str">
        <f>CONCATENATE(G7," ",G6)</f>
        <v>28 días</v>
      </c>
      <c r="B21" s="46" t="str">
        <f>F12</f>
        <v>días</v>
      </c>
      <c r="C21" s="131" t="str">
        <f>F12</f>
        <v>días</v>
      </c>
      <c r="D21" s="46" t="str">
        <f>G15</f>
        <v>días</v>
      </c>
      <c r="E21" s="46" t="str">
        <f>G16</f>
        <v>horas</v>
      </c>
      <c r="F21" s="52"/>
      <c r="G21" s="47"/>
      <c r="H21" s="47"/>
      <c r="I21" s="47"/>
    </row>
    <row r="22" spans="1:11" s="32" customFormat="1" ht="5.25" customHeight="1" x14ac:dyDescent="0.2">
      <c r="A22" s="31"/>
      <c r="B22" s="47"/>
      <c r="C22" s="47"/>
      <c r="D22" s="47"/>
      <c r="E22" s="47"/>
      <c r="F22" s="52"/>
      <c r="G22" s="47"/>
      <c r="H22" s="31"/>
      <c r="I22" s="31"/>
    </row>
    <row r="23" spans="1:11" ht="39" customHeight="1" x14ac:dyDescent="0.2">
      <c r="A23" s="132" t="str">
        <f>A6</f>
        <v>Supervivencia global (Subrupo Respiración Mecánica ECMO)</v>
      </c>
      <c r="B23" s="133">
        <f>E12</f>
        <v>5.1617615771931069</v>
      </c>
      <c r="C23" s="133">
        <f>E13</f>
        <v>7.1196369051840298</v>
      </c>
      <c r="D23" s="133">
        <f>C23-B23</f>
        <v>1.9578753279909229</v>
      </c>
      <c r="E23" s="48">
        <f>F16</f>
        <v>46.98900787178215</v>
      </c>
      <c r="F23" s="52"/>
      <c r="G23" s="51"/>
      <c r="H23" s="51"/>
      <c r="I23" s="155"/>
    </row>
    <row r="24" spans="1:11" ht="3.75" customHeight="1" x14ac:dyDescent="0.2">
      <c r="A24" s="134"/>
      <c r="B24" s="135"/>
      <c r="C24" s="135"/>
      <c r="D24" s="135"/>
      <c r="E24" s="52"/>
      <c r="F24" s="52"/>
      <c r="G24" s="151"/>
      <c r="H24" s="151"/>
      <c r="I24" s="151"/>
    </row>
    <row r="25" spans="1:11" ht="30" customHeight="1" x14ac:dyDescent="0.2">
      <c r="A25" s="172" t="s">
        <v>16</v>
      </c>
      <c r="B25" s="173"/>
      <c r="C25" s="173"/>
      <c r="D25" s="173"/>
      <c r="E25" s="174"/>
      <c r="F25" s="52"/>
      <c r="G25" s="52"/>
      <c r="H25" s="52"/>
      <c r="I25" s="52"/>
    </row>
    <row r="26" spans="1:11" ht="17.25" customHeight="1" x14ac:dyDescent="0.2">
      <c r="A26" s="151"/>
      <c r="B26" s="151"/>
      <c r="C26" s="151"/>
      <c r="D26" s="151"/>
      <c r="E26" s="151"/>
      <c r="F26" s="52"/>
      <c r="G26" s="138" t="str">
        <f>F11</f>
        <v>días</v>
      </c>
      <c r="H26" s="52"/>
      <c r="I26" s="138" t="s">
        <v>41</v>
      </c>
    </row>
    <row r="27" spans="1:11" x14ac:dyDescent="0.2">
      <c r="A27" s="134"/>
      <c r="B27" s="134"/>
      <c r="C27" s="134"/>
      <c r="D27" s="134"/>
      <c r="E27" s="134"/>
      <c r="F27" s="139" t="s">
        <v>10</v>
      </c>
      <c r="G27" s="140">
        <f>B23</f>
        <v>5.1617615771931069</v>
      </c>
      <c r="H27" s="141">
        <f>G27/G30</f>
        <v>0.18434862775689667</v>
      </c>
      <c r="I27" s="142">
        <f>G27*24</f>
        <v>123.88227785263456</v>
      </c>
    </row>
    <row r="28" spans="1:11" x14ac:dyDescent="0.2">
      <c r="A28" s="52"/>
      <c r="B28" s="52"/>
      <c r="C28" s="52"/>
      <c r="D28" s="52"/>
      <c r="E28" s="52"/>
      <c r="F28" s="156" t="s">
        <v>12</v>
      </c>
      <c r="G28" s="157">
        <f>C23-B23</f>
        <v>1.9578753279909229</v>
      </c>
      <c r="H28" s="158">
        <f>G28/G30</f>
        <v>6.9924118856818679E-2</v>
      </c>
      <c r="I28" s="159">
        <f>G28*24</f>
        <v>46.98900787178215</v>
      </c>
    </row>
    <row r="29" spans="1:11" x14ac:dyDescent="0.2">
      <c r="A29" s="52"/>
      <c r="B29" s="52"/>
      <c r="C29" s="52"/>
      <c r="D29" s="52"/>
      <c r="E29" s="52"/>
      <c r="F29" s="144" t="s">
        <v>11</v>
      </c>
      <c r="G29" s="160">
        <f>H13</f>
        <v>20.880363094815969</v>
      </c>
      <c r="H29" s="145">
        <f>G29/G30</f>
        <v>0.74572725338628465</v>
      </c>
      <c r="I29" s="146">
        <f>G29*24</f>
        <v>501.12871427558326</v>
      </c>
    </row>
    <row r="30" spans="1:11" x14ac:dyDescent="0.2">
      <c r="A30" s="52"/>
      <c r="B30" s="52"/>
      <c r="C30" s="52"/>
      <c r="D30" s="52"/>
      <c r="E30" s="52"/>
      <c r="F30" s="52"/>
      <c r="G30" s="147">
        <f>SUM(G27:G29)</f>
        <v>28</v>
      </c>
      <c r="H30" s="52"/>
      <c r="I30" s="148">
        <f>G30*24</f>
        <v>672</v>
      </c>
    </row>
    <row r="31" spans="1:11" x14ac:dyDescent="0.2">
      <c r="A31" s="52"/>
      <c r="B31" s="52"/>
      <c r="C31" s="52"/>
      <c r="D31" s="52"/>
      <c r="E31" s="52"/>
      <c r="F31" s="52"/>
      <c r="G31" s="52"/>
      <c r="H31" s="149"/>
      <c r="I31" s="52"/>
    </row>
    <row r="32" spans="1:11" x14ac:dyDescent="0.2">
      <c r="A32" s="52"/>
      <c r="B32" s="52"/>
      <c r="C32" s="52"/>
      <c r="D32" s="52"/>
      <c r="E32" s="52"/>
      <c r="F32" s="52"/>
      <c r="G32" s="52"/>
      <c r="H32" s="52"/>
      <c r="I32" s="52"/>
    </row>
    <row r="33" spans="1:9" x14ac:dyDescent="0.2">
      <c r="A33" s="52"/>
      <c r="B33" s="52"/>
      <c r="C33" s="52"/>
      <c r="D33" s="52"/>
      <c r="E33" s="52"/>
      <c r="F33" s="52"/>
      <c r="G33" s="52"/>
      <c r="H33" s="52"/>
      <c r="I33" s="52"/>
    </row>
    <row r="34" spans="1:9" x14ac:dyDescent="0.2">
      <c r="A34" s="52"/>
      <c r="B34" s="52"/>
      <c r="C34" s="52"/>
      <c r="D34" s="52"/>
      <c r="E34" s="52"/>
      <c r="F34" s="52"/>
      <c r="G34" s="52"/>
      <c r="H34" s="52"/>
      <c r="I34" s="52"/>
    </row>
    <row r="35" spans="1:9" x14ac:dyDescent="0.2">
      <c r="A35" s="52"/>
      <c r="B35" s="52"/>
      <c r="C35" s="52"/>
      <c r="D35" s="52"/>
      <c r="E35" s="52"/>
      <c r="F35" s="52"/>
      <c r="G35" s="52"/>
      <c r="H35" s="52"/>
      <c r="I35" s="52"/>
    </row>
    <row r="36" spans="1:9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9" x14ac:dyDescent="0.2">
      <c r="A37" s="52"/>
      <c r="B37" s="52"/>
      <c r="C37" s="52"/>
      <c r="D37" s="52"/>
      <c r="E37" s="52"/>
      <c r="F37" s="52"/>
      <c r="G37" s="52"/>
      <c r="H37" s="52"/>
      <c r="I37" s="52"/>
    </row>
    <row r="38" spans="1:9" x14ac:dyDescent="0.2">
      <c r="A38" s="52"/>
      <c r="B38" s="52"/>
      <c r="C38" s="52"/>
      <c r="D38" s="52"/>
      <c r="E38" s="52"/>
      <c r="F38" s="52"/>
      <c r="G38" s="52"/>
      <c r="H38" s="52"/>
      <c r="I38" s="52"/>
    </row>
    <row r="39" spans="1:9" x14ac:dyDescent="0.2">
      <c r="A39" s="52"/>
      <c r="B39" s="52"/>
      <c r="C39" s="52"/>
      <c r="D39" s="52"/>
      <c r="E39" s="52"/>
      <c r="F39" s="52"/>
      <c r="G39" s="52"/>
      <c r="H39" s="52"/>
      <c r="I39" s="52"/>
    </row>
    <row r="40" spans="1:9" x14ac:dyDescent="0.2">
      <c r="A40" s="52"/>
      <c r="B40" s="52"/>
      <c r="C40" s="52"/>
      <c r="D40" s="52"/>
      <c r="E40" s="52"/>
      <c r="F40" s="52"/>
      <c r="G40" s="52"/>
      <c r="H40" s="52"/>
      <c r="I40" s="52"/>
    </row>
    <row r="41" spans="1:9" x14ac:dyDescent="0.2">
      <c r="A41" s="52"/>
      <c r="B41" s="52"/>
      <c r="C41" s="52"/>
      <c r="D41" s="52"/>
      <c r="E41" s="52"/>
      <c r="F41" s="52"/>
      <c r="G41" s="52"/>
      <c r="H41" s="52"/>
      <c r="I41" s="52"/>
    </row>
    <row r="42" spans="1:9" x14ac:dyDescent="0.2">
      <c r="A42" s="52"/>
      <c r="B42" s="52"/>
      <c r="C42" s="52"/>
      <c r="D42" s="52"/>
      <c r="E42" s="52"/>
      <c r="F42" s="52"/>
      <c r="G42" s="52"/>
      <c r="H42" s="52"/>
      <c r="I42" s="52"/>
    </row>
    <row r="43" spans="1:9" x14ac:dyDescent="0.2">
      <c r="A43" s="52"/>
      <c r="B43" s="52"/>
      <c r="C43" s="52"/>
      <c r="D43" s="52"/>
      <c r="E43" s="52"/>
      <c r="F43" s="52"/>
      <c r="G43" s="52"/>
      <c r="H43" s="52"/>
      <c r="I43" s="52"/>
    </row>
    <row r="44" spans="1:9" x14ac:dyDescent="0.2">
      <c r="A44" s="52"/>
      <c r="B44" s="52"/>
      <c r="C44" s="52"/>
      <c r="D44" s="52"/>
      <c r="E44" s="52"/>
      <c r="F44" s="52"/>
      <c r="G44" s="52"/>
      <c r="H44" s="52"/>
      <c r="I44" s="52"/>
    </row>
    <row r="45" spans="1:9" x14ac:dyDescent="0.2">
      <c r="A45" s="52"/>
      <c r="B45" s="52"/>
      <c r="C45" s="52"/>
      <c r="D45" s="52"/>
      <c r="E45" s="52"/>
      <c r="F45" s="52"/>
      <c r="G45" s="52"/>
      <c r="H45" s="52"/>
      <c r="I45" s="52"/>
    </row>
    <row r="46" spans="1:9" x14ac:dyDescent="0.2">
      <c r="A46" s="52"/>
      <c r="B46" s="52"/>
      <c r="C46" s="52"/>
      <c r="D46" s="52"/>
      <c r="E46" s="52"/>
      <c r="F46" s="52"/>
      <c r="G46" s="52"/>
      <c r="H46" s="52"/>
      <c r="I46" s="52"/>
    </row>
    <row r="47" spans="1:9" x14ac:dyDescent="0.2">
      <c r="A47" s="52"/>
      <c r="B47" s="52"/>
      <c r="C47" s="52"/>
      <c r="D47" s="52"/>
      <c r="E47" s="52"/>
      <c r="F47" s="52"/>
      <c r="G47" s="52"/>
      <c r="H47" s="52"/>
      <c r="I47" s="52"/>
    </row>
    <row r="48" spans="1:9" x14ac:dyDescent="0.2">
      <c r="A48" s="52"/>
      <c r="B48" s="52"/>
      <c r="C48" s="52"/>
      <c r="D48" s="52"/>
      <c r="E48" s="52"/>
      <c r="F48" s="52"/>
      <c r="G48" s="52"/>
      <c r="H48" s="52"/>
      <c r="I48" s="52"/>
    </row>
    <row r="49" spans="1:9" x14ac:dyDescent="0.2">
      <c r="A49" s="52"/>
      <c r="B49" s="52"/>
      <c r="C49" s="52"/>
      <c r="D49" s="52"/>
      <c r="E49" s="52"/>
      <c r="F49" s="52"/>
      <c r="G49" s="52"/>
      <c r="H49" s="52"/>
      <c r="I49" s="52"/>
    </row>
    <row r="50" spans="1:9" x14ac:dyDescent="0.2">
      <c r="A50" s="52"/>
      <c r="B50" s="52"/>
      <c r="C50" s="52"/>
      <c r="D50" s="52"/>
      <c r="E50" s="52"/>
      <c r="F50" s="52"/>
      <c r="G50" s="52"/>
      <c r="H50" s="52"/>
      <c r="I50" s="52"/>
    </row>
    <row r="51" spans="1:9" x14ac:dyDescent="0.2">
      <c r="A51" s="52"/>
      <c r="B51" s="52"/>
      <c r="C51" s="52"/>
      <c r="D51" s="52"/>
      <c r="E51" s="52"/>
      <c r="F51" s="52"/>
      <c r="G51" s="52"/>
      <c r="H51" s="52"/>
      <c r="I51" s="52"/>
    </row>
  </sheetData>
  <mergeCells count="2">
    <mergeCell ref="A18:E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3.42578125" style="2" customWidth="1"/>
    <col min="8" max="8" width="16.710937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6.75" customHeight="1" thickBot="1" x14ac:dyDescent="0.25"/>
    <row r="2" spans="1:13" ht="16.5" thickBot="1" x14ac:dyDescent="0.25">
      <c r="A2" s="33" t="s">
        <v>47</v>
      </c>
      <c r="B2" s="20"/>
      <c r="C2" s="20"/>
      <c r="D2" s="20"/>
      <c r="E2" s="20"/>
      <c r="F2" s="20"/>
      <c r="G2" s="20"/>
      <c r="H2" s="20"/>
      <c r="I2" s="21"/>
    </row>
    <row r="3" spans="1:13" ht="5.25" customHeight="1" x14ac:dyDescent="0.2"/>
    <row r="4" spans="1:13" ht="15" x14ac:dyDescent="0.25">
      <c r="A4" s="1" t="s">
        <v>69</v>
      </c>
    </row>
    <row r="5" spans="1:13" ht="15" x14ac:dyDescent="0.25">
      <c r="A5" s="3" t="s">
        <v>70</v>
      </c>
    </row>
    <row r="6" spans="1:13" ht="25.5" x14ac:dyDescent="0.2">
      <c r="A6" s="56" t="s">
        <v>62</v>
      </c>
      <c r="B6" s="38" t="s">
        <v>13</v>
      </c>
      <c r="C6" s="53"/>
      <c r="F6" s="39" t="s">
        <v>0</v>
      </c>
      <c r="G6" s="41" t="s">
        <v>3</v>
      </c>
      <c r="M6" s="80"/>
    </row>
    <row r="7" spans="1:13" x14ac:dyDescent="0.2">
      <c r="A7" s="2">
        <v>1</v>
      </c>
      <c r="B7" s="4">
        <v>13924</v>
      </c>
      <c r="C7" s="53"/>
      <c r="F7" s="40">
        <v>0.5</v>
      </c>
      <c r="G7" s="42">
        <v>28</v>
      </c>
      <c r="M7" s="80"/>
    </row>
    <row r="8" spans="1:13" x14ac:dyDescent="0.2">
      <c r="A8" s="2">
        <v>2</v>
      </c>
      <c r="B8" s="4">
        <v>4290</v>
      </c>
      <c r="C8" s="54"/>
      <c r="F8" s="22"/>
      <c r="G8" s="23" t="s">
        <v>5</v>
      </c>
      <c r="H8" s="24">
        <f>G7*F7</f>
        <v>14</v>
      </c>
      <c r="I8" s="25" t="str">
        <f>G6</f>
        <v>días</v>
      </c>
      <c r="M8" s="80"/>
    </row>
    <row r="9" spans="1:13" x14ac:dyDescent="0.2">
      <c r="A9" s="2">
        <v>3</v>
      </c>
      <c r="B9" s="4">
        <v>5131</v>
      </c>
      <c r="C9" s="54"/>
      <c r="M9" s="80"/>
    </row>
    <row r="10" spans="1:13" ht="38.25" x14ac:dyDescent="0.2">
      <c r="A10" s="55"/>
      <c r="D10" s="37" t="s">
        <v>13</v>
      </c>
      <c r="E10" s="34" t="s">
        <v>45</v>
      </c>
      <c r="F10" s="7"/>
      <c r="G10" s="161"/>
      <c r="H10" s="162" t="s">
        <v>46</v>
      </c>
      <c r="I10" s="7"/>
      <c r="M10" s="80"/>
    </row>
    <row r="11" spans="1:13" x14ac:dyDescent="0.2">
      <c r="C11" s="5" t="s">
        <v>6</v>
      </c>
      <c r="D11" s="6">
        <f>B7</f>
        <v>13924</v>
      </c>
      <c r="E11" s="26">
        <f>H8</f>
        <v>14</v>
      </c>
      <c r="F11" s="7" t="str">
        <f>G6</f>
        <v>días</v>
      </c>
      <c r="H11" s="163">
        <f>G7-E11</f>
        <v>14</v>
      </c>
      <c r="I11" s="6" t="str">
        <f>G6</f>
        <v>días</v>
      </c>
      <c r="M11" s="80"/>
    </row>
    <row r="12" spans="1:13" x14ac:dyDescent="0.2">
      <c r="C12" s="35" t="s">
        <v>37</v>
      </c>
      <c r="D12" s="6">
        <f>B8</f>
        <v>4290</v>
      </c>
      <c r="E12" s="9">
        <f>D12*E11/D11</f>
        <v>4.3134156851479464</v>
      </c>
      <c r="F12" s="7" t="str">
        <f>G6</f>
        <v>días</v>
      </c>
      <c r="H12" s="9">
        <f>G7-E12</f>
        <v>23.686584314852055</v>
      </c>
      <c r="I12" s="6" t="str">
        <f>G6</f>
        <v>días</v>
      </c>
    </row>
    <row r="13" spans="1:13" x14ac:dyDescent="0.2">
      <c r="C13" s="35" t="s">
        <v>40</v>
      </c>
      <c r="D13" s="6">
        <f>B9</f>
        <v>5131</v>
      </c>
      <c r="E13" s="9">
        <f>D13*E11/D11</f>
        <v>5.1590060327492102</v>
      </c>
      <c r="F13" s="7" t="str">
        <f>G6</f>
        <v>días</v>
      </c>
      <c r="H13" s="9">
        <f>G7-E13</f>
        <v>22.840993967250789</v>
      </c>
      <c r="I13" s="8" t="str">
        <f>G6</f>
        <v>días</v>
      </c>
    </row>
    <row r="14" spans="1:13" x14ac:dyDescent="0.2">
      <c r="I14" s="10"/>
    </row>
    <row r="15" spans="1:13" x14ac:dyDescent="0.2">
      <c r="E15" s="11" t="s">
        <v>1</v>
      </c>
      <c r="F15" s="36">
        <f>E13-E12</f>
        <v>0.84559034760126384</v>
      </c>
      <c r="G15" s="12" t="str">
        <f>F12</f>
        <v>días</v>
      </c>
      <c r="H15" s="12" t="s">
        <v>2</v>
      </c>
      <c r="I15" s="13">
        <f>H8</f>
        <v>14</v>
      </c>
      <c r="J15" s="14" t="str">
        <f>G6</f>
        <v>días</v>
      </c>
    </row>
    <row r="16" spans="1:13" x14ac:dyDescent="0.2">
      <c r="E16" s="15"/>
      <c r="F16" s="49">
        <f>F15*24</f>
        <v>20.294168342430332</v>
      </c>
      <c r="G16" s="27" t="s">
        <v>41</v>
      </c>
      <c r="H16" s="16" t="s">
        <v>4</v>
      </c>
      <c r="I16" s="17">
        <f>H8</f>
        <v>14</v>
      </c>
      <c r="J16" s="18" t="str">
        <f>G6</f>
        <v>días</v>
      </c>
    </row>
    <row r="17" spans="1:18" ht="13.5" thickBot="1" x14ac:dyDescent="0.25"/>
    <row r="18" spans="1:18" ht="30.75" customHeight="1" thickBot="1" x14ac:dyDescent="0.25">
      <c r="A18" s="169" t="s">
        <v>67</v>
      </c>
      <c r="B18" s="170"/>
      <c r="C18" s="170"/>
      <c r="D18" s="170"/>
      <c r="E18" s="171"/>
      <c r="F18" s="52"/>
      <c r="G18" s="50"/>
      <c r="H18" s="50"/>
      <c r="I18" s="50"/>
    </row>
    <row r="19" spans="1:18" ht="40.5" customHeight="1" x14ac:dyDescent="0.2">
      <c r="A19" s="28"/>
      <c r="B19" s="45" t="str">
        <f>C12</f>
        <v>Tto Estándar + Dexametasona 7 días, n= 1279</v>
      </c>
      <c r="C19" s="45" t="str">
        <f>C13</f>
        <v>Tto Estándar= 2604</v>
      </c>
      <c r="D19" s="47"/>
      <c r="E19" s="47"/>
      <c r="F19" s="52"/>
      <c r="G19" s="47"/>
      <c r="H19" s="47"/>
      <c r="I19" s="47"/>
      <c r="J19" s="19"/>
      <c r="K19" s="19"/>
    </row>
    <row r="20" spans="1:18" ht="25.5" x14ac:dyDescent="0.2">
      <c r="A20" s="29" t="s">
        <v>7</v>
      </c>
      <c r="B20" s="44" t="s">
        <v>71</v>
      </c>
      <c r="C20" s="130" t="s">
        <v>71</v>
      </c>
      <c r="D20" s="44" t="s">
        <v>72</v>
      </c>
      <c r="E20" s="44" t="s">
        <v>72</v>
      </c>
      <c r="F20" s="52"/>
      <c r="G20" s="47"/>
      <c r="H20" s="47"/>
      <c r="I20" s="47"/>
    </row>
    <row r="21" spans="1:18" x14ac:dyDescent="0.2">
      <c r="A21" s="30" t="str">
        <f>CONCATENATE(G7," ",G6)</f>
        <v>28 días</v>
      </c>
      <c r="B21" s="46" t="str">
        <f>F12</f>
        <v>días</v>
      </c>
      <c r="C21" s="131" t="str">
        <f>F12</f>
        <v>días</v>
      </c>
      <c r="D21" s="46" t="str">
        <f>G15</f>
        <v>días</v>
      </c>
      <c r="E21" s="46" t="str">
        <f>G16</f>
        <v>horas</v>
      </c>
      <c r="F21" s="52"/>
      <c r="G21" s="47"/>
      <c r="H21" s="47"/>
      <c r="I21" s="47"/>
    </row>
    <row r="22" spans="1:18" s="32" customFormat="1" ht="5.25" customHeight="1" x14ac:dyDescent="0.2">
      <c r="A22" s="31"/>
      <c r="B22" s="47"/>
      <c r="C22" s="47"/>
      <c r="D22" s="47"/>
      <c r="E22" s="47"/>
      <c r="F22" s="52"/>
      <c r="G22" s="47"/>
      <c r="H22" s="31"/>
      <c r="I22" s="31"/>
    </row>
    <row r="23" spans="1:18" ht="30" customHeight="1" x14ac:dyDescent="0.2">
      <c r="A23" s="132" t="str">
        <f>A6</f>
        <v>Supervivencia global (Subrupo sólo Oxígeno)</v>
      </c>
      <c r="B23" s="133">
        <f>E12</f>
        <v>4.3134156851479464</v>
      </c>
      <c r="C23" s="133">
        <f>E13</f>
        <v>5.1590060327492102</v>
      </c>
      <c r="D23" s="133">
        <f>C23-B23</f>
        <v>0.84559034760126384</v>
      </c>
      <c r="E23" s="48">
        <f>F16</f>
        <v>20.294168342430332</v>
      </c>
      <c r="F23" s="52"/>
      <c r="G23" s="51"/>
      <c r="H23" s="51"/>
      <c r="I23" s="155"/>
      <c r="L23" s="32"/>
      <c r="M23" s="32"/>
      <c r="N23" s="32"/>
      <c r="O23" s="32"/>
      <c r="P23" s="32"/>
    </row>
    <row r="24" spans="1:18" ht="3.75" customHeight="1" x14ac:dyDescent="0.2">
      <c r="A24" s="134"/>
      <c r="B24" s="135"/>
      <c r="C24" s="135"/>
      <c r="D24" s="135"/>
      <c r="E24" s="52"/>
      <c r="F24" s="52"/>
      <c r="G24" s="151"/>
      <c r="H24" s="151"/>
      <c r="I24" s="151"/>
      <c r="L24" s="32"/>
      <c r="M24" s="32"/>
      <c r="N24" s="32"/>
      <c r="O24" s="32"/>
      <c r="P24" s="32"/>
    </row>
    <row r="25" spans="1:18" ht="18" customHeight="1" x14ac:dyDescent="0.2">
      <c r="A25" s="172" t="s">
        <v>16</v>
      </c>
      <c r="B25" s="173"/>
      <c r="C25" s="173"/>
      <c r="D25" s="173"/>
      <c r="E25" s="174"/>
      <c r="F25" s="52"/>
      <c r="G25" s="52"/>
      <c r="H25" s="52"/>
      <c r="I25" s="52"/>
      <c r="L25" s="32"/>
      <c r="M25" s="32"/>
      <c r="N25" s="32"/>
      <c r="O25" s="32"/>
      <c r="P25" s="32"/>
    </row>
    <row r="26" spans="1:18" x14ac:dyDescent="0.2">
      <c r="A26" s="136"/>
      <c r="B26" s="137"/>
      <c r="C26" s="137"/>
      <c r="D26" s="136"/>
      <c r="E26" s="136"/>
      <c r="F26" s="52"/>
      <c r="G26" s="138" t="str">
        <f>F11</f>
        <v>días</v>
      </c>
      <c r="H26" s="52"/>
      <c r="I26" s="138" t="s">
        <v>41</v>
      </c>
      <c r="L26" s="32"/>
      <c r="M26" s="32"/>
      <c r="N26" s="32"/>
      <c r="O26" s="32"/>
      <c r="P26" s="32"/>
    </row>
    <row r="27" spans="1:18" x14ac:dyDescent="0.2">
      <c r="A27" s="136"/>
      <c r="B27" s="136"/>
      <c r="C27" s="136"/>
      <c r="D27" s="136"/>
      <c r="E27" s="136"/>
      <c r="F27" s="139" t="s">
        <v>10</v>
      </c>
      <c r="G27" s="140">
        <f>B23</f>
        <v>4.3134156851479464</v>
      </c>
      <c r="H27" s="141">
        <f>G27/G30</f>
        <v>0.15405056018385524</v>
      </c>
      <c r="I27" s="142">
        <f>G27*24</f>
        <v>103.52197644355071</v>
      </c>
      <c r="L27" s="32"/>
      <c r="M27" s="32"/>
      <c r="N27" s="32"/>
      <c r="O27" s="32"/>
      <c r="P27" s="32"/>
      <c r="R27" s="62"/>
    </row>
    <row r="28" spans="1:18" x14ac:dyDescent="0.2">
      <c r="A28" s="136"/>
      <c r="B28" s="143"/>
      <c r="C28" s="143"/>
      <c r="D28" s="136"/>
      <c r="E28" s="136"/>
      <c r="F28" s="156" t="s">
        <v>12</v>
      </c>
      <c r="G28" s="157">
        <f>C23-B23</f>
        <v>0.84559034760126384</v>
      </c>
      <c r="H28" s="158">
        <f>G28/G30</f>
        <v>3.0199655271473707E-2</v>
      </c>
      <c r="I28" s="159">
        <f>G28*24</f>
        <v>20.294168342430332</v>
      </c>
      <c r="L28" s="32"/>
      <c r="M28" s="32"/>
      <c r="N28" s="32"/>
      <c r="O28" s="32"/>
      <c r="P28" s="32"/>
    </row>
    <row r="29" spans="1:18" x14ac:dyDescent="0.2">
      <c r="A29" s="136"/>
      <c r="B29" s="143"/>
      <c r="C29" s="143"/>
      <c r="D29" s="136"/>
      <c r="E29" s="136"/>
      <c r="F29" s="144" t="s">
        <v>11</v>
      </c>
      <c r="G29" s="160">
        <f>H13</f>
        <v>22.840993967250789</v>
      </c>
      <c r="H29" s="145">
        <f>G29/G30</f>
        <v>0.81574978454467106</v>
      </c>
      <c r="I29" s="146">
        <f>G29*24</f>
        <v>548.18385521401888</v>
      </c>
      <c r="L29" s="32"/>
      <c r="M29" s="32"/>
      <c r="N29" s="32"/>
      <c r="O29" s="32"/>
      <c r="P29" s="32"/>
    </row>
    <row r="30" spans="1:18" x14ac:dyDescent="0.2">
      <c r="A30" s="136"/>
      <c r="B30" s="143"/>
      <c r="C30" s="143"/>
      <c r="D30" s="136"/>
      <c r="E30" s="136"/>
      <c r="F30" s="52"/>
      <c r="G30" s="147">
        <f>SUM(G27:G29)</f>
        <v>28</v>
      </c>
      <c r="H30" s="52"/>
      <c r="I30" s="148">
        <f>G30*24</f>
        <v>672</v>
      </c>
      <c r="L30" s="32"/>
      <c r="M30" s="32"/>
      <c r="N30" s="32"/>
      <c r="O30" s="32"/>
      <c r="P30" s="32"/>
    </row>
    <row r="31" spans="1:18" x14ac:dyDescent="0.2">
      <c r="A31" s="136"/>
      <c r="B31" s="143"/>
      <c r="C31" s="143"/>
      <c r="D31" s="136"/>
      <c r="E31" s="136"/>
      <c r="F31" s="52"/>
      <c r="G31" s="52"/>
      <c r="H31" s="149"/>
      <c r="I31" s="52"/>
      <c r="L31" s="32"/>
      <c r="M31" s="32"/>
      <c r="N31" s="32"/>
      <c r="O31" s="32"/>
      <c r="P31" s="32"/>
    </row>
    <row r="32" spans="1:18" x14ac:dyDescent="0.2">
      <c r="A32" s="136"/>
      <c r="B32" s="143"/>
      <c r="C32" s="143"/>
      <c r="D32" s="136"/>
      <c r="E32" s="136"/>
      <c r="F32" s="52"/>
      <c r="G32" s="52"/>
      <c r="H32" s="52"/>
      <c r="I32" s="52"/>
      <c r="L32" s="32"/>
      <c r="M32" s="32"/>
      <c r="N32" s="32"/>
      <c r="O32" s="32"/>
      <c r="P32" s="32"/>
    </row>
    <row r="33" spans="1:16" x14ac:dyDescent="0.2">
      <c r="A33" s="136"/>
      <c r="B33" s="52"/>
      <c r="C33" s="52"/>
      <c r="D33" s="136"/>
      <c r="E33" s="136"/>
      <c r="F33" s="52"/>
      <c r="G33" s="52"/>
      <c r="H33" s="52"/>
      <c r="I33" s="52"/>
      <c r="L33" s="32"/>
      <c r="M33" s="32"/>
      <c r="N33" s="32"/>
      <c r="O33" s="32"/>
      <c r="P33" s="32"/>
    </row>
    <row r="34" spans="1:16" x14ac:dyDescent="0.2">
      <c r="A34" s="136"/>
      <c r="B34" s="143"/>
      <c r="C34" s="143"/>
      <c r="D34" s="136"/>
      <c r="E34" s="136"/>
      <c r="F34" s="52"/>
      <c r="G34" s="52"/>
      <c r="H34" s="52"/>
      <c r="I34" s="52"/>
    </row>
    <row r="35" spans="1:16" x14ac:dyDescent="0.2">
      <c r="A35" s="52"/>
      <c r="B35" s="150"/>
      <c r="C35" s="150"/>
      <c r="D35" s="52"/>
      <c r="E35" s="52"/>
      <c r="F35" s="52"/>
      <c r="G35" s="52"/>
      <c r="H35" s="52"/>
      <c r="I35" s="52"/>
    </row>
    <row r="36" spans="1:16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16" x14ac:dyDescent="0.2">
      <c r="A37" s="52"/>
      <c r="B37" s="52"/>
      <c r="C37" s="52"/>
      <c r="D37" s="52"/>
      <c r="E37" s="52"/>
      <c r="F37" s="52"/>
      <c r="G37" s="52"/>
      <c r="H37" s="52"/>
      <c r="I37" s="52"/>
    </row>
    <row r="38" spans="1:16" x14ac:dyDescent="0.2">
      <c r="A38" s="52"/>
      <c r="B38" s="52"/>
      <c r="C38" s="52"/>
      <c r="D38" s="52"/>
      <c r="E38" s="52"/>
      <c r="F38" s="52"/>
      <c r="G38" s="52"/>
      <c r="H38" s="52"/>
      <c r="I38" s="52"/>
    </row>
    <row r="39" spans="1:16" x14ac:dyDescent="0.2">
      <c r="A39" s="52"/>
      <c r="B39" s="52"/>
      <c r="C39" s="52"/>
      <c r="D39" s="52"/>
      <c r="E39" s="52"/>
      <c r="F39" s="52"/>
      <c r="G39" s="52"/>
      <c r="H39" s="52"/>
      <c r="I39" s="52"/>
    </row>
    <row r="40" spans="1:16" x14ac:dyDescent="0.2">
      <c r="A40" s="52"/>
      <c r="B40" s="52"/>
      <c r="C40" s="52"/>
      <c r="D40" s="52"/>
      <c r="E40" s="52"/>
      <c r="F40" s="52"/>
      <c r="G40" s="52"/>
      <c r="H40" s="52"/>
      <c r="I40" s="52"/>
    </row>
    <row r="41" spans="1:16" x14ac:dyDescent="0.2">
      <c r="A41" s="52"/>
      <c r="B41" s="52"/>
      <c r="C41" s="52"/>
      <c r="D41" s="52"/>
      <c r="E41" s="52"/>
      <c r="F41" s="52"/>
      <c r="G41" s="52"/>
      <c r="H41" s="52"/>
      <c r="I41" s="52"/>
    </row>
    <row r="42" spans="1:16" x14ac:dyDescent="0.2">
      <c r="A42" s="52"/>
      <c r="B42" s="52"/>
      <c r="C42" s="52"/>
      <c r="D42" s="52"/>
      <c r="E42" s="52"/>
      <c r="F42" s="52"/>
      <c r="G42" s="52"/>
      <c r="H42" s="52"/>
      <c r="I42" s="52"/>
    </row>
    <row r="43" spans="1:16" x14ac:dyDescent="0.2">
      <c r="A43" s="52"/>
      <c r="B43" s="52"/>
      <c r="C43" s="52"/>
      <c r="D43" s="52"/>
      <c r="E43" s="52"/>
      <c r="F43" s="52"/>
      <c r="G43" s="52"/>
      <c r="H43" s="52"/>
      <c r="I43" s="52"/>
    </row>
    <row r="44" spans="1:16" x14ac:dyDescent="0.2">
      <c r="A44" s="52"/>
      <c r="B44" s="52"/>
      <c r="C44" s="52"/>
      <c r="D44" s="52"/>
      <c r="E44" s="52"/>
      <c r="F44" s="52"/>
      <c r="G44" s="52"/>
      <c r="H44" s="52"/>
      <c r="I44" s="52"/>
    </row>
    <row r="45" spans="1:16" x14ac:dyDescent="0.2">
      <c r="A45" s="52"/>
      <c r="B45" s="52"/>
      <c r="C45" s="52"/>
      <c r="D45" s="52"/>
      <c r="E45" s="52"/>
      <c r="F45" s="52"/>
      <c r="G45" s="52"/>
      <c r="H45" s="52"/>
      <c r="I45" s="52"/>
    </row>
    <row r="46" spans="1:16" x14ac:dyDescent="0.2">
      <c r="A46" s="52"/>
      <c r="B46" s="52"/>
      <c r="C46" s="52"/>
      <c r="D46" s="52"/>
      <c r="E46" s="52"/>
      <c r="F46" s="52"/>
      <c r="G46" s="52"/>
      <c r="H46" s="52"/>
      <c r="I46" s="52"/>
    </row>
    <row r="47" spans="1:16" x14ac:dyDescent="0.2">
      <c r="A47" s="52"/>
      <c r="B47" s="52"/>
      <c r="C47" s="52"/>
      <c r="D47" s="52"/>
      <c r="E47" s="52"/>
      <c r="F47" s="52"/>
      <c r="G47" s="52"/>
      <c r="H47" s="52"/>
      <c r="I47" s="52"/>
    </row>
    <row r="48" spans="1:16" x14ac:dyDescent="0.2">
      <c r="A48" s="52"/>
      <c r="B48" s="52"/>
      <c r="C48" s="52"/>
      <c r="D48" s="52"/>
      <c r="E48" s="52"/>
      <c r="F48" s="52"/>
      <c r="G48" s="52"/>
      <c r="H48" s="52"/>
      <c r="I48" s="52"/>
    </row>
    <row r="49" spans="1:9" x14ac:dyDescent="0.2">
      <c r="A49" s="52"/>
      <c r="B49" s="52"/>
      <c r="C49" s="52"/>
      <c r="D49" s="52"/>
      <c r="E49" s="52"/>
      <c r="F49" s="52"/>
      <c r="G49" s="52"/>
      <c r="H49" s="52"/>
      <c r="I49" s="52"/>
    </row>
    <row r="50" spans="1:9" x14ac:dyDescent="0.2">
      <c r="A50" s="52"/>
      <c r="B50" s="52"/>
      <c r="C50" s="52"/>
      <c r="D50" s="52"/>
      <c r="E50" s="52"/>
      <c r="F50" s="52"/>
      <c r="G50" s="52"/>
      <c r="H50" s="52"/>
      <c r="I50" s="52"/>
    </row>
    <row r="51" spans="1:9" x14ac:dyDescent="0.2">
      <c r="A51" s="52"/>
      <c r="B51" s="52"/>
      <c r="C51" s="52"/>
      <c r="D51" s="52"/>
      <c r="E51" s="52"/>
      <c r="F51" s="52"/>
      <c r="G51" s="52"/>
      <c r="H51" s="52"/>
      <c r="I51" s="52"/>
    </row>
    <row r="52" spans="1:9" x14ac:dyDescent="0.2">
      <c r="A52" s="52"/>
      <c r="B52" s="52"/>
      <c r="C52" s="52"/>
      <c r="D52" s="52"/>
      <c r="E52" s="52"/>
      <c r="F52" s="52"/>
      <c r="G52" s="52"/>
      <c r="H52" s="52"/>
      <c r="I52" s="52"/>
    </row>
    <row r="53" spans="1:9" x14ac:dyDescent="0.2">
      <c r="A53" s="52"/>
      <c r="B53" s="52"/>
      <c r="C53" s="52"/>
      <c r="D53" s="52"/>
      <c r="E53" s="52"/>
      <c r="F53" s="52"/>
      <c r="G53" s="52"/>
      <c r="H53" s="52"/>
      <c r="I53" s="52"/>
    </row>
    <row r="54" spans="1:9" x14ac:dyDescent="0.2">
      <c r="A54" s="52"/>
      <c r="B54" s="52"/>
      <c r="C54" s="52"/>
      <c r="D54" s="52"/>
      <c r="E54" s="52"/>
      <c r="F54" s="52"/>
      <c r="G54" s="52"/>
      <c r="H54" s="52"/>
      <c r="I54" s="52"/>
    </row>
    <row r="55" spans="1:9" x14ac:dyDescent="0.2">
      <c r="A55" s="52"/>
      <c r="B55" s="52"/>
      <c r="C55" s="52"/>
      <c r="D55" s="52"/>
      <c r="E55" s="52"/>
      <c r="F55" s="52"/>
      <c r="G55" s="52"/>
      <c r="H55" s="52"/>
      <c r="I55" s="52"/>
    </row>
    <row r="56" spans="1:9" x14ac:dyDescent="0.2">
      <c r="A56" s="52"/>
      <c r="B56" s="52"/>
      <c r="C56" s="52"/>
      <c r="D56" s="52"/>
      <c r="E56" s="52"/>
      <c r="F56" s="52"/>
      <c r="G56" s="52"/>
      <c r="H56" s="52"/>
      <c r="I56" s="52"/>
    </row>
  </sheetData>
  <mergeCells count="2">
    <mergeCell ref="A18:E18"/>
    <mergeCell ref="A25:E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3.42578125" style="2" customWidth="1"/>
    <col min="8" max="8" width="16.710937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6.75" customHeight="1" thickBot="1" x14ac:dyDescent="0.25"/>
    <row r="2" spans="1:13" ht="16.5" thickBot="1" x14ac:dyDescent="0.25">
      <c r="A2" s="33" t="s">
        <v>47</v>
      </c>
      <c r="B2" s="20"/>
      <c r="C2" s="20"/>
      <c r="D2" s="20"/>
      <c r="E2" s="20"/>
      <c r="F2" s="20"/>
      <c r="G2" s="20"/>
      <c r="H2" s="20"/>
      <c r="I2" s="21"/>
    </row>
    <row r="3" spans="1:13" ht="5.25" customHeight="1" x14ac:dyDescent="0.2"/>
    <row r="4" spans="1:13" ht="15" x14ac:dyDescent="0.25">
      <c r="A4" s="1" t="s">
        <v>69</v>
      </c>
    </row>
    <row r="5" spans="1:13" ht="15" x14ac:dyDescent="0.25">
      <c r="A5" s="3" t="s">
        <v>70</v>
      </c>
    </row>
    <row r="6" spans="1:13" ht="25.5" x14ac:dyDescent="0.2">
      <c r="A6" s="56" t="s">
        <v>63</v>
      </c>
      <c r="B6" s="38" t="s">
        <v>13</v>
      </c>
      <c r="C6" s="154" t="s">
        <v>44</v>
      </c>
      <c r="F6" s="39" t="s">
        <v>0</v>
      </c>
      <c r="G6" s="41" t="s">
        <v>3</v>
      </c>
      <c r="M6" s="80"/>
    </row>
    <row r="7" spans="1:13" x14ac:dyDescent="0.2">
      <c r="A7" s="2">
        <v>1</v>
      </c>
      <c r="B7" s="4">
        <v>14042</v>
      </c>
      <c r="C7" s="4">
        <f>B7</f>
        <v>14042</v>
      </c>
      <c r="F7" s="40">
        <v>0.5</v>
      </c>
      <c r="G7" s="42">
        <v>28</v>
      </c>
      <c r="M7" s="80"/>
    </row>
    <row r="8" spans="1:13" x14ac:dyDescent="0.2">
      <c r="A8" s="2">
        <v>2</v>
      </c>
      <c r="B8" s="4">
        <v>2899</v>
      </c>
      <c r="C8" s="154">
        <f>AVERAGE(B8:B9)</f>
        <v>2632</v>
      </c>
      <c r="F8" s="22"/>
      <c r="G8" s="23" t="s">
        <v>5</v>
      </c>
      <c r="H8" s="24">
        <f>G7*F7</f>
        <v>14</v>
      </c>
      <c r="I8" s="25" t="str">
        <f>G6</f>
        <v>días</v>
      </c>
      <c r="M8" s="80"/>
    </row>
    <row r="9" spans="1:13" x14ac:dyDescent="0.2">
      <c r="A9" s="2">
        <v>3</v>
      </c>
      <c r="B9" s="4">
        <v>2365</v>
      </c>
      <c r="C9" s="154">
        <f>AVERAGE(B8:B9)</f>
        <v>2632</v>
      </c>
      <c r="M9" s="80"/>
    </row>
    <row r="10" spans="1:13" ht="38.25" x14ac:dyDescent="0.2">
      <c r="A10" s="55"/>
      <c r="D10" s="37" t="s">
        <v>13</v>
      </c>
      <c r="E10" s="34" t="s">
        <v>45</v>
      </c>
      <c r="F10" s="7"/>
      <c r="G10" s="161"/>
      <c r="H10" s="162" t="s">
        <v>46</v>
      </c>
      <c r="I10" s="7"/>
      <c r="M10" s="80"/>
    </row>
    <row r="11" spans="1:13" x14ac:dyDescent="0.2">
      <c r="C11" s="5" t="s">
        <v>6</v>
      </c>
      <c r="D11" s="6">
        <v>14042</v>
      </c>
      <c r="E11" s="26">
        <f>H8</f>
        <v>14</v>
      </c>
      <c r="F11" s="7" t="str">
        <f>G6</f>
        <v>días</v>
      </c>
      <c r="H11" s="163">
        <f>G7-E11</f>
        <v>14</v>
      </c>
      <c r="I11" s="6" t="str">
        <f>G6</f>
        <v>días</v>
      </c>
      <c r="M11" s="80"/>
    </row>
    <row r="12" spans="1:13" x14ac:dyDescent="0.2">
      <c r="C12" s="35" t="s">
        <v>38</v>
      </c>
      <c r="D12" s="154">
        <v>2632</v>
      </c>
      <c r="E12" s="9">
        <f>D12*E11/D11</f>
        <v>2.6241276171485541</v>
      </c>
      <c r="F12" s="7" t="str">
        <f>G6</f>
        <v>días</v>
      </c>
      <c r="H12" s="9">
        <f>G7-E12</f>
        <v>25.375872382851448</v>
      </c>
      <c r="I12" s="6" t="str">
        <f>G6</f>
        <v>días</v>
      </c>
    </row>
    <row r="13" spans="1:13" x14ac:dyDescent="0.2">
      <c r="C13" s="35" t="s">
        <v>39</v>
      </c>
      <c r="D13" s="154">
        <v>2632</v>
      </c>
      <c r="E13" s="9">
        <f>D13*E11/D11</f>
        <v>2.6241276171485541</v>
      </c>
      <c r="F13" s="7" t="str">
        <f>G6</f>
        <v>días</v>
      </c>
      <c r="H13" s="9">
        <f>G7-E13</f>
        <v>25.375872382851448</v>
      </c>
      <c r="I13" s="8" t="str">
        <f>G6</f>
        <v>días</v>
      </c>
    </row>
    <row r="14" spans="1:13" x14ac:dyDescent="0.2">
      <c r="I14" s="10"/>
    </row>
    <row r="15" spans="1:13" x14ac:dyDescent="0.2">
      <c r="E15" s="11" t="s">
        <v>1</v>
      </c>
      <c r="F15" s="36">
        <f>E13-E12</f>
        <v>0</v>
      </c>
      <c r="G15" s="12" t="str">
        <f>F12</f>
        <v>días</v>
      </c>
      <c r="H15" s="12" t="s">
        <v>2</v>
      </c>
      <c r="I15" s="13">
        <f>H8</f>
        <v>14</v>
      </c>
      <c r="J15" s="14" t="str">
        <f>G6</f>
        <v>días</v>
      </c>
    </row>
    <row r="16" spans="1:13" x14ac:dyDescent="0.2">
      <c r="E16" s="15"/>
      <c r="F16" s="49">
        <f>F15*24</f>
        <v>0</v>
      </c>
      <c r="G16" s="27" t="s">
        <v>41</v>
      </c>
      <c r="H16" s="16" t="s">
        <v>4</v>
      </c>
      <c r="I16" s="17">
        <f>H8</f>
        <v>14</v>
      </c>
      <c r="J16" s="18" t="str">
        <f>G6</f>
        <v>días</v>
      </c>
    </row>
    <row r="17" spans="1:18" ht="13.5" thickBot="1" x14ac:dyDescent="0.25"/>
    <row r="18" spans="1:18" ht="33.75" customHeight="1" thickBot="1" x14ac:dyDescent="0.25">
      <c r="A18" s="169" t="s">
        <v>68</v>
      </c>
      <c r="B18" s="170"/>
      <c r="C18" s="170"/>
      <c r="D18" s="170"/>
      <c r="E18" s="171"/>
      <c r="F18" s="52"/>
      <c r="G18" s="50"/>
      <c r="H18" s="50"/>
      <c r="I18" s="50"/>
    </row>
    <row r="19" spans="1:18" ht="40.5" customHeight="1" x14ac:dyDescent="0.2">
      <c r="A19" s="28"/>
      <c r="B19" s="45" t="str">
        <f>C12</f>
        <v>Tto Estándar + Dexametasona 7 días, n= 501</v>
      </c>
      <c r="C19" s="45" t="str">
        <f>C13</f>
        <v>Tto Estándar= 1034</v>
      </c>
      <c r="D19" s="47"/>
      <c r="E19" s="47"/>
      <c r="F19" s="52"/>
      <c r="G19" s="47"/>
      <c r="H19" s="47"/>
      <c r="I19" s="47"/>
      <c r="J19" s="19"/>
      <c r="K19" s="19"/>
    </row>
    <row r="20" spans="1:18" ht="25.5" x14ac:dyDescent="0.2">
      <c r="A20" s="29" t="s">
        <v>7</v>
      </c>
      <c r="B20" s="44" t="s">
        <v>71</v>
      </c>
      <c r="C20" s="130" t="s">
        <v>71</v>
      </c>
      <c r="D20" s="44" t="s">
        <v>72</v>
      </c>
      <c r="E20" s="44" t="s">
        <v>72</v>
      </c>
      <c r="F20" s="52"/>
      <c r="G20" s="47"/>
      <c r="H20" s="47"/>
      <c r="I20" s="47"/>
    </row>
    <row r="21" spans="1:18" x14ac:dyDescent="0.2">
      <c r="A21" s="30" t="str">
        <f>CONCATENATE(G7," ",G6)</f>
        <v>28 días</v>
      </c>
      <c r="B21" s="46" t="str">
        <f>F12</f>
        <v>días</v>
      </c>
      <c r="C21" s="131" t="str">
        <f>F12</f>
        <v>días</v>
      </c>
      <c r="D21" s="46" t="str">
        <f>G15</f>
        <v>días</v>
      </c>
      <c r="E21" s="46" t="str">
        <f>G16</f>
        <v>horas</v>
      </c>
      <c r="F21" s="52"/>
      <c r="G21" s="47"/>
      <c r="H21" s="47"/>
      <c r="I21" s="47"/>
    </row>
    <row r="22" spans="1:18" s="32" customFormat="1" ht="5.25" customHeight="1" x14ac:dyDescent="0.2">
      <c r="A22" s="31"/>
      <c r="B22" s="47"/>
      <c r="C22" s="47"/>
      <c r="D22" s="47"/>
      <c r="E22" s="47"/>
      <c r="F22" s="52"/>
      <c r="G22" s="47"/>
      <c r="H22" s="31"/>
      <c r="I22" s="31"/>
    </row>
    <row r="23" spans="1:18" ht="30" customHeight="1" x14ac:dyDescent="0.2">
      <c r="A23" s="132" t="str">
        <f>A6</f>
        <v>Supervivencia global (Subgrupo SIN Oxígeno)</v>
      </c>
      <c r="B23" s="133">
        <f>E12</f>
        <v>2.6241276171485541</v>
      </c>
      <c r="C23" s="133">
        <f>E13</f>
        <v>2.6241276171485541</v>
      </c>
      <c r="D23" s="133">
        <f>C23-B23</f>
        <v>0</v>
      </c>
      <c r="E23" s="48">
        <f>F16</f>
        <v>0</v>
      </c>
      <c r="F23" s="52"/>
      <c r="G23" s="51"/>
      <c r="H23" s="51"/>
      <c r="I23" s="155"/>
      <c r="L23" s="32"/>
      <c r="M23" s="32"/>
      <c r="N23" s="32"/>
      <c r="O23" s="32"/>
      <c r="P23" s="32"/>
    </row>
    <row r="24" spans="1:18" ht="3.75" customHeight="1" x14ac:dyDescent="0.2">
      <c r="A24" s="134"/>
      <c r="B24" s="135"/>
      <c r="C24" s="135"/>
      <c r="D24" s="135"/>
      <c r="E24" s="52"/>
      <c r="F24" s="52"/>
      <c r="G24" s="151"/>
      <c r="H24" s="151"/>
      <c r="I24" s="151"/>
      <c r="L24" s="32"/>
      <c r="M24" s="32"/>
      <c r="N24" s="32"/>
      <c r="O24" s="32"/>
      <c r="P24" s="32"/>
    </row>
    <row r="25" spans="1:18" ht="18" customHeight="1" x14ac:dyDescent="0.2">
      <c r="A25" s="172" t="s">
        <v>16</v>
      </c>
      <c r="B25" s="173"/>
      <c r="C25" s="173"/>
      <c r="D25" s="173"/>
      <c r="E25" s="174"/>
      <c r="F25" s="52"/>
      <c r="G25" s="52"/>
      <c r="H25" s="52"/>
      <c r="I25" s="52"/>
      <c r="L25" s="32"/>
      <c r="M25" s="32"/>
      <c r="N25" s="32"/>
      <c r="O25" s="32"/>
      <c r="P25" s="32"/>
    </row>
    <row r="26" spans="1:18" x14ac:dyDescent="0.2">
      <c r="A26" s="136"/>
      <c r="B26" s="137"/>
      <c r="C26" s="137"/>
      <c r="D26" s="136"/>
      <c r="E26" s="136"/>
      <c r="F26" s="52"/>
      <c r="G26" s="138" t="str">
        <f>F11</f>
        <v>días</v>
      </c>
      <c r="H26" s="52"/>
      <c r="I26" s="138" t="s">
        <v>41</v>
      </c>
      <c r="L26" s="32"/>
      <c r="M26" s="32"/>
      <c r="N26" s="32"/>
      <c r="O26" s="32"/>
      <c r="P26" s="32"/>
    </row>
    <row r="27" spans="1:18" x14ac:dyDescent="0.2">
      <c r="A27" s="136"/>
      <c r="B27" s="136"/>
      <c r="C27" s="136"/>
      <c r="D27" s="136"/>
      <c r="E27" s="136"/>
      <c r="F27" s="139" t="s">
        <v>10</v>
      </c>
      <c r="G27" s="140">
        <f>B23</f>
        <v>2.6241276171485541</v>
      </c>
      <c r="H27" s="141">
        <f>G27/G30</f>
        <v>9.3718843469591223E-2</v>
      </c>
      <c r="I27" s="142">
        <f>G27*24</f>
        <v>62.979062811565299</v>
      </c>
      <c r="L27" s="32"/>
      <c r="M27" s="32"/>
      <c r="N27" s="32"/>
      <c r="O27" s="32"/>
      <c r="P27" s="32"/>
      <c r="R27" s="62"/>
    </row>
    <row r="28" spans="1:18" x14ac:dyDescent="0.2">
      <c r="A28" s="136"/>
      <c r="B28" s="143"/>
      <c r="C28" s="143"/>
      <c r="D28" s="136"/>
      <c r="E28" s="136"/>
      <c r="F28" s="156" t="s">
        <v>12</v>
      </c>
      <c r="G28" s="157">
        <f>C23-B23</f>
        <v>0</v>
      </c>
      <c r="H28" s="158">
        <f>G28/G30</f>
        <v>0</v>
      </c>
      <c r="I28" s="159">
        <f>G28*24</f>
        <v>0</v>
      </c>
      <c r="L28" s="32"/>
      <c r="M28" s="32"/>
      <c r="N28" s="32"/>
      <c r="O28" s="32"/>
      <c r="P28" s="32"/>
    </row>
    <row r="29" spans="1:18" x14ac:dyDescent="0.2">
      <c r="A29" s="136"/>
      <c r="B29" s="143"/>
      <c r="C29" s="143"/>
      <c r="D29" s="136"/>
      <c r="E29" s="136"/>
      <c r="F29" s="144" t="s">
        <v>11</v>
      </c>
      <c r="G29" s="160">
        <f>H13</f>
        <v>25.375872382851448</v>
      </c>
      <c r="H29" s="145">
        <f>G29/G30</f>
        <v>0.90628115653040886</v>
      </c>
      <c r="I29" s="146">
        <f>G29*24</f>
        <v>609.0209371884348</v>
      </c>
      <c r="L29" s="32"/>
      <c r="M29" s="32"/>
      <c r="N29" s="32"/>
      <c r="O29" s="32"/>
      <c r="P29" s="32"/>
    </row>
    <row r="30" spans="1:18" x14ac:dyDescent="0.2">
      <c r="A30" s="136"/>
      <c r="B30" s="143"/>
      <c r="C30" s="143"/>
      <c r="D30" s="136"/>
      <c r="E30" s="136"/>
      <c r="F30" s="52"/>
      <c r="G30" s="147">
        <f>SUM(G27:G29)</f>
        <v>28</v>
      </c>
      <c r="H30" s="52"/>
      <c r="I30" s="148">
        <f>G30*24</f>
        <v>672</v>
      </c>
      <c r="L30" s="32"/>
      <c r="M30" s="32"/>
      <c r="N30" s="32"/>
      <c r="O30" s="32"/>
      <c r="P30" s="32"/>
    </row>
    <row r="31" spans="1:18" x14ac:dyDescent="0.2">
      <c r="A31" s="136"/>
      <c r="B31" s="143"/>
      <c r="C31" s="143"/>
      <c r="D31" s="136"/>
      <c r="E31" s="136"/>
      <c r="F31" s="52"/>
      <c r="G31" s="52"/>
      <c r="H31" s="149"/>
      <c r="I31" s="52"/>
      <c r="L31" s="32"/>
      <c r="M31" s="32"/>
      <c r="N31" s="32"/>
      <c r="O31" s="32"/>
      <c r="P31" s="32"/>
    </row>
    <row r="32" spans="1:18" x14ac:dyDescent="0.2">
      <c r="A32" s="136"/>
      <c r="B32" s="143"/>
      <c r="C32" s="143"/>
      <c r="D32" s="136"/>
      <c r="E32" s="136"/>
      <c r="F32" s="52"/>
      <c r="G32" s="52"/>
      <c r="H32" s="52"/>
      <c r="I32" s="52"/>
      <c r="L32" s="32"/>
      <c r="M32" s="32"/>
      <c r="N32" s="32"/>
      <c r="O32" s="32"/>
      <c r="P32" s="32"/>
    </row>
    <row r="33" spans="1:16" x14ac:dyDescent="0.2">
      <c r="A33" s="136"/>
      <c r="B33" s="52"/>
      <c r="C33" s="52"/>
      <c r="D33" s="136"/>
      <c r="E33" s="136"/>
      <c r="F33" s="52"/>
      <c r="G33" s="52"/>
      <c r="H33" s="52"/>
      <c r="I33" s="52"/>
      <c r="L33" s="32"/>
      <c r="M33" s="32"/>
      <c r="N33" s="32"/>
      <c r="O33" s="32"/>
      <c r="P33" s="32"/>
    </row>
    <row r="34" spans="1:16" x14ac:dyDescent="0.2">
      <c r="A34" s="136"/>
      <c r="B34" s="143"/>
      <c r="C34" s="143"/>
      <c r="D34" s="136"/>
      <c r="E34" s="136"/>
      <c r="F34" s="52"/>
      <c r="G34" s="52"/>
      <c r="H34" s="52"/>
      <c r="I34" s="52"/>
    </row>
    <row r="35" spans="1:16" x14ac:dyDescent="0.2">
      <c r="A35" s="52"/>
      <c r="B35" s="150"/>
      <c r="C35" s="150"/>
      <c r="D35" s="52"/>
      <c r="E35" s="52"/>
      <c r="F35" s="52"/>
      <c r="G35" s="52"/>
      <c r="H35" s="52"/>
      <c r="I35" s="52"/>
    </row>
    <row r="36" spans="1:16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16" x14ac:dyDescent="0.2">
      <c r="A37" s="52"/>
      <c r="B37" s="52"/>
      <c r="C37" s="52"/>
      <c r="D37" s="52"/>
      <c r="E37" s="52"/>
      <c r="F37" s="52"/>
      <c r="G37" s="52"/>
      <c r="H37" s="52"/>
      <c r="I37" s="52"/>
    </row>
    <row r="38" spans="1:16" x14ac:dyDescent="0.2">
      <c r="A38" s="52"/>
      <c r="B38" s="52"/>
      <c r="C38" s="52"/>
      <c r="D38" s="52"/>
      <c r="E38" s="52"/>
      <c r="F38" s="52"/>
      <c r="G38" s="52"/>
      <c r="H38" s="52"/>
      <c r="I38" s="52"/>
    </row>
    <row r="39" spans="1:16" x14ac:dyDescent="0.2">
      <c r="A39" s="52"/>
      <c r="B39" s="52"/>
      <c r="C39" s="52"/>
      <c r="D39" s="52"/>
      <c r="E39" s="52"/>
      <c r="F39" s="52"/>
      <c r="G39" s="52"/>
      <c r="H39" s="52"/>
      <c r="I39" s="52"/>
    </row>
    <row r="40" spans="1:16" x14ac:dyDescent="0.2">
      <c r="A40" s="52"/>
      <c r="B40" s="52"/>
      <c r="C40" s="52"/>
      <c r="D40" s="52"/>
      <c r="E40" s="52"/>
      <c r="F40" s="52"/>
      <c r="G40" s="52"/>
      <c r="H40" s="52"/>
      <c r="I40" s="52"/>
    </row>
    <row r="41" spans="1:16" x14ac:dyDescent="0.2">
      <c r="A41" s="52"/>
      <c r="B41" s="52"/>
      <c r="C41" s="52"/>
      <c r="D41" s="52"/>
      <c r="E41" s="52"/>
      <c r="F41" s="52"/>
      <c r="G41" s="52"/>
      <c r="H41" s="52"/>
      <c r="I41" s="52"/>
    </row>
    <row r="42" spans="1:16" x14ac:dyDescent="0.2">
      <c r="A42" s="52"/>
      <c r="B42" s="52"/>
      <c r="C42" s="52"/>
      <c r="D42" s="52"/>
      <c r="E42" s="52"/>
      <c r="F42" s="52"/>
      <c r="G42" s="52"/>
      <c r="H42" s="52"/>
      <c r="I42" s="52"/>
    </row>
    <row r="43" spans="1:16" x14ac:dyDescent="0.2">
      <c r="A43" s="52"/>
      <c r="B43" s="52"/>
      <c r="C43" s="52"/>
      <c r="D43" s="52"/>
      <c r="E43" s="52"/>
      <c r="F43" s="52"/>
      <c r="G43" s="52"/>
      <c r="H43" s="52"/>
      <c r="I43" s="52"/>
    </row>
    <row r="44" spans="1:16" x14ac:dyDescent="0.2">
      <c r="A44" s="52"/>
      <c r="B44" s="52"/>
      <c r="C44" s="52"/>
      <c r="D44" s="52"/>
      <c r="E44" s="52"/>
      <c r="F44" s="52"/>
      <c r="G44" s="52"/>
      <c r="H44" s="52"/>
      <c r="I44" s="52"/>
    </row>
    <row r="45" spans="1:16" x14ac:dyDescent="0.2">
      <c r="A45" s="52"/>
      <c r="B45" s="52"/>
      <c r="C45" s="52"/>
      <c r="D45" s="52"/>
      <c r="E45" s="52"/>
      <c r="F45" s="52"/>
      <c r="G45" s="52"/>
      <c r="H45" s="52"/>
      <c r="I45" s="52"/>
    </row>
    <row r="46" spans="1:16" x14ac:dyDescent="0.2">
      <c r="A46" s="52"/>
      <c r="B46" s="52"/>
      <c r="C46" s="52"/>
      <c r="D46" s="52"/>
      <c r="E46" s="52"/>
      <c r="F46" s="52"/>
      <c r="G46" s="52"/>
      <c r="H46" s="52"/>
      <c r="I46" s="52"/>
    </row>
    <row r="47" spans="1:16" x14ac:dyDescent="0.2">
      <c r="A47" s="52"/>
      <c r="B47" s="52"/>
      <c r="C47" s="52"/>
      <c r="D47" s="52"/>
      <c r="E47" s="52"/>
      <c r="F47" s="52"/>
      <c r="G47" s="52"/>
      <c r="H47" s="52"/>
      <c r="I47" s="52"/>
    </row>
    <row r="48" spans="1:16" x14ac:dyDescent="0.2">
      <c r="A48" s="52"/>
      <c r="B48" s="52"/>
      <c r="C48" s="52"/>
      <c r="D48" s="52"/>
      <c r="E48" s="52"/>
      <c r="F48" s="52"/>
      <c r="G48" s="52"/>
      <c r="H48" s="52"/>
      <c r="I48" s="52"/>
    </row>
    <row r="49" spans="1:9" x14ac:dyDescent="0.2">
      <c r="A49" s="52"/>
      <c r="B49" s="52"/>
      <c r="C49" s="52"/>
      <c r="D49" s="52"/>
      <c r="E49" s="52"/>
      <c r="F49" s="52"/>
      <c r="G49" s="52"/>
      <c r="H49" s="52"/>
      <c r="I49" s="52"/>
    </row>
    <row r="50" spans="1:9" x14ac:dyDescent="0.2">
      <c r="A50" s="52"/>
      <c r="B50" s="52"/>
      <c r="C50" s="52"/>
      <c r="D50" s="52"/>
      <c r="E50" s="52"/>
      <c r="F50" s="52"/>
      <c r="G50" s="52"/>
      <c r="H50" s="52"/>
      <c r="I50" s="52"/>
    </row>
    <row r="51" spans="1:9" x14ac:dyDescent="0.2">
      <c r="A51" s="52"/>
      <c r="B51" s="52"/>
      <c r="C51" s="52"/>
      <c r="D51" s="52"/>
      <c r="E51" s="52"/>
      <c r="F51" s="52"/>
      <c r="G51" s="52"/>
      <c r="H51" s="52"/>
      <c r="I51" s="52"/>
    </row>
    <row r="52" spans="1:9" x14ac:dyDescent="0.2">
      <c r="A52" s="52"/>
      <c r="B52" s="52"/>
      <c r="C52" s="52"/>
      <c r="D52" s="52"/>
      <c r="E52" s="52"/>
      <c r="F52" s="52"/>
      <c r="G52" s="52"/>
      <c r="H52" s="52"/>
      <c r="I52" s="52"/>
    </row>
    <row r="53" spans="1:9" x14ac:dyDescent="0.2">
      <c r="A53" s="52"/>
      <c r="B53" s="52"/>
      <c r="C53" s="52"/>
      <c r="D53" s="52"/>
      <c r="E53" s="52"/>
      <c r="F53" s="52"/>
      <c r="G53" s="52"/>
      <c r="H53" s="52"/>
      <c r="I53" s="52"/>
    </row>
    <row r="54" spans="1:9" x14ac:dyDescent="0.2">
      <c r="A54" s="52"/>
      <c r="B54" s="52"/>
      <c r="C54" s="52"/>
      <c r="D54" s="52"/>
      <c r="E54" s="52"/>
      <c r="F54" s="52"/>
      <c r="G54" s="52"/>
      <c r="H54" s="52"/>
      <c r="I54" s="52"/>
    </row>
    <row r="55" spans="1:9" x14ac:dyDescent="0.2">
      <c r="A55" s="52"/>
      <c r="B55" s="52"/>
      <c r="C55" s="52"/>
      <c r="D55" s="52"/>
      <c r="E55" s="52"/>
      <c r="F55" s="52"/>
      <c r="G55" s="52"/>
      <c r="H55" s="52"/>
      <c r="I55" s="52"/>
    </row>
  </sheetData>
  <mergeCells count="2">
    <mergeCell ref="A18:E18"/>
    <mergeCell ref="A25:E25"/>
  </mergeCells>
  <pageMargins left="0.7" right="0.7" top="0.75" bottom="0.75" header="0.3" footer="0.3"/>
  <ignoredErrors>
    <ignoredError sqref="C8:C9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0"/>
  <sheetViews>
    <sheetView topLeftCell="A4" zoomScale="85" zoomScaleNormal="85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58" width="3.7109375" customWidth="1"/>
    <col min="59" max="68" width="3.7109375" style="60" customWidth="1"/>
  </cols>
  <sheetData>
    <row r="1" spans="1:68" hidden="1" x14ac:dyDescent="0.25">
      <c r="A1" s="84" t="str">
        <f>B7</f>
        <v>días</v>
      </c>
      <c r="B1" s="84" t="s">
        <v>19</v>
      </c>
      <c r="C1" s="84" t="s">
        <v>20</v>
      </c>
      <c r="D1" s="84" t="s">
        <v>21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BG1"/>
      <c r="BH1"/>
      <c r="BI1"/>
      <c r="BJ1"/>
      <c r="BK1"/>
      <c r="BL1"/>
      <c r="BM1"/>
      <c r="BN1"/>
      <c r="BO1"/>
      <c r="BP1"/>
    </row>
    <row r="2" spans="1:68" hidden="1" x14ac:dyDescent="0.25">
      <c r="A2" s="84" t="s">
        <v>24</v>
      </c>
      <c r="B2" s="84" t="s">
        <v>25</v>
      </c>
      <c r="C2" s="84" t="s">
        <v>26</v>
      </c>
      <c r="D2" s="84" t="s">
        <v>27</v>
      </c>
      <c r="E2" s="84" t="str">
        <f>CONCATENATE(B2," ",B5," ",C2," ",B11," ",B7)</f>
        <v>puede representarse llegando los 26 pacientes, a los 28 días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5" t="str">
        <f>CONCATENATE(A2," ",E2,D2)</f>
        <v>NO puede representarse llegando los 26 pacientes, a los 28 días, pues habría que recortar o ampliar los tiempos respectivos de uno o más pacientes "libres de evento" o "con evento"</v>
      </c>
      <c r="BG2"/>
      <c r="BH2"/>
      <c r="BI2"/>
      <c r="BJ2"/>
      <c r="BK2"/>
      <c r="BL2"/>
      <c r="BM2"/>
      <c r="BN2"/>
      <c r="BO2"/>
      <c r="BP2"/>
    </row>
    <row r="3" spans="1:68" hidden="1" x14ac:dyDescent="0.25">
      <c r="A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BG3"/>
      <c r="BH3"/>
      <c r="BI3"/>
      <c r="BJ3"/>
      <c r="BK3"/>
      <c r="BL3"/>
      <c r="BM3"/>
      <c r="BN3"/>
      <c r="BO3"/>
      <c r="BP3"/>
    </row>
    <row r="4" spans="1:68" ht="18.75" x14ac:dyDescent="0.3">
      <c r="A4" s="103" t="s">
        <v>49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U4" s="86"/>
      <c r="V4" s="86"/>
      <c r="W4" s="86"/>
      <c r="BG4"/>
      <c r="BH4"/>
      <c r="BI4"/>
      <c r="BJ4"/>
      <c r="BK4"/>
      <c r="BL4"/>
      <c r="BM4"/>
      <c r="BN4"/>
      <c r="BO4"/>
      <c r="BP4"/>
    </row>
    <row r="5" spans="1:68" x14ac:dyDescent="0.25">
      <c r="A5" s="87" t="s">
        <v>22</v>
      </c>
      <c r="B5" s="88">
        <f>E5+D5+C5</f>
        <v>26</v>
      </c>
      <c r="C5" s="65">
        <v>6</v>
      </c>
      <c r="D5" s="64">
        <v>1</v>
      </c>
      <c r="E5" s="63">
        <v>19</v>
      </c>
      <c r="H5" s="1" t="s">
        <v>69</v>
      </c>
      <c r="S5" s="86"/>
      <c r="U5" s="86"/>
      <c r="V5" s="86"/>
      <c r="W5" s="86"/>
      <c r="BG5"/>
      <c r="BH5"/>
      <c r="BI5"/>
      <c r="BJ5"/>
      <c r="BK5"/>
      <c r="BL5"/>
      <c r="BM5"/>
      <c r="BN5"/>
      <c r="BO5"/>
      <c r="BP5"/>
    </row>
    <row r="6" spans="1:68" ht="17.25" customHeight="1" x14ac:dyDescent="0.25">
      <c r="A6" s="86"/>
      <c r="C6" s="89"/>
      <c r="D6" s="90"/>
      <c r="E6" s="91"/>
      <c r="F6" s="86"/>
      <c r="G6" s="86"/>
      <c r="H6" s="3" t="s">
        <v>70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U6" s="86"/>
      <c r="V6" s="86"/>
      <c r="W6" s="86"/>
      <c r="BG6"/>
      <c r="BH6"/>
      <c r="BI6"/>
      <c r="BJ6"/>
      <c r="BK6"/>
      <c r="BL6"/>
      <c r="BM6"/>
      <c r="BN6"/>
      <c r="BO6"/>
      <c r="BP6"/>
    </row>
    <row r="7" spans="1:68" ht="39.75" customHeight="1" x14ac:dyDescent="0.25">
      <c r="A7" s="2"/>
      <c r="B7" s="92" t="s">
        <v>3</v>
      </c>
      <c r="C7" s="93" t="str">
        <f>CONCATENATE(A1," ",B1," ",B5," ",C1)</f>
        <v>días de los 26 del grupo Interv</v>
      </c>
      <c r="D7" s="93" t="str">
        <f>CONCATENATE(A1," ",B1," ",B5," ",D1)</f>
        <v>días de los 26 del grupo Contr</v>
      </c>
      <c r="E7" s="86"/>
      <c r="F7" s="86"/>
      <c r="G7" s="166" t="s">
        <v>50</v>
      </c>
      <c r="H7" s="86"/>
      <c r="I7" s="86"/>
      <c r="J7" s="86"/>
      <c r="K7" s="86"/>
      <c r="L7" s="84" t="s">
        <v>52</v>
      </c>
      <c r="M7" s="86"/>
      <c r="N7" s="86"/>
      <c r="O7" s="86"/>
      <c r="P7" s="86"/>
      <c r="Q7" s="167" t="s">
        <v>22</v>
      </c>
      <c r="R7" s="84" t="s">
        <v>51</v>
      </c>
      <c r="S7" s="86"/>
      <c r="T7" s="86"/>
      <c r="U7" s="86"/>
      <c r="V7" s="86"/>
      <c r="W7" s="86"/>
      <c r="BG7"/>
      <c r="BH7"/>
      <c r="BI7"/>
      <c r="BJ7"/>
      <c r="BK7"/>
      <c r="BL7"/>
      <c r="BM7"/>
      <c r="BN7"/>
      <c r="BO7"/>
      <c r="BP7"/>
    </row>
    <row r="8" spans="1:68" ht="26.25" x14ac:dyDescent="0.25">
      <c r="A8" s="66" t="s">
        <v>10</v>
      </c>
      <c r="B8" s="67">
        <v>4.1073682717537761</v>
      </c>
      <c r="C8" s="78">
        <f>B8*B5</f>
        <v>106.79157506559818</v>
      </c>
      <c r="D8" s="177">
        <f>(B8+B9)*B5</f>
        <v>126.20353166442096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5"/>
      <c r="T8" s="86"/>
      <c r="U8" s="86"/>
      <c r="V8" s="86"/>
      <c r="W8" s="86"/>
      <c r="BG8"/>
      <c r="BH8"/>
      <c r="BI8"/>
      <c r="BJ8"/>
      <c r="BK8"/>
      <c r="BL8"/>
      <c r="BM8"/>
      <c r="BN8"/>
      <c r="BO8"/>
      <c r="BP8"/>
    </row>
    <row r="9" spans="1:68" ht="26.25" x14ac:dyDescent="0.25">
      <c r="A9" s="68" t="s">
        <v>8</v>
      </c>
      <c r="B9" s="69">
        <v>0.74661371533933796</v>
      </c>
      <c r="C9" s="176">
        <f>(B10+B9)*B5</f>
        <v>621.20842493440182</v>
      </c>
      <c r="D9" s="177"/>
      <c r="E9" s="90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5"/>
      <c r="T9" s="86"/>
      <c r="U9" s="86"/>
      <c r="V9" s="86"/>
      <c r="W9" s="86"/>
      <c r="BG9"/>
      <c r="BH9"/>
      <c r="BI9"/>
      <c r="BJ9"/>
      <c r="BK9"/>
      <c r="BL9"/>
      <c r="BM9"/>
      <c r="BN9"/>
      <c r="BO9"/>
      <c r="BP9"/>
    </row>
    <row r="10" spans="1:68" ht="26.25" x14ac:dyDescent="0.25">
      <c r="A10" s="70" t="s">
        <v>9</v>
      </c>
      <c r="B10" s="71">
        <v>23.146018012906886</v>
      </c>
      <c r="C10" s="176"/>
      <c r="D10" s="79">
        <f>B10*B5</f>
        <v>601.79646833557899</v>
      </c>
      <c r="E10" s="89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86"/>
      <c r="U10" s="86"/>
      <c r="V10" s="86"/>
      <c r="W10" s="86"/>
      <c r="BG10"/>
      <c r="BH10"/>
      <c r="BI10"/>
      <c r="BJ10"/>
      <c r="BK10"/>
      <c r="BL10"/>
      <c r="BM10"/>
      <c r="BN10"/>
      <c r="BO10"/>
      <c r="BP10"/>
    </row>
    <row r="11" spans="1:68" x14ac:dyDescent="0.25">
      <c r="A11" s="5"/>
      <c r="B11" s="72">
        <v>28</v>
      </c>
      <c r="C11" s="98">
        <f>C8+C9</f>
        <v>728</v>
      </c>
      <c r="D11" s="98">
        <f>D8+D10</f>
        <v>728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86"/>
      <c r="U11" s="86"/>
      <c r="V11" s="86"/>
      <c r="W11" s="86"/>
      <c r="BG11"/>
      <c r="BH11"/>
      <c r="BI11"/>
      <c r="BJ11"/>
      <c r="BK11"/>
      <c r="BL11"/>
      <c r="BM11"/>
      <c r="BN11"/>
      <c r="BO11"/>
      <c r="BP11"/>
    </row>
    <row r="12" spans="1:68" ht="9" customHeight="1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BG12"/>
      <c r="BH12"/>
      <c r="BI12"/>
      <c r="BJ12"/>
      <c r="BK12"/>
      <c r="BL12"/>
      <c r="BM12"/>
      <c r="BN12"/>
      <c r="BO12"/>
      <c r="BP12"/>
    </row>
    <row r="13" spans="1:68" x14ac:dyDescent="0.25">
      <c r="A13" s="86"/>
      <c r="B13" s="86"/>
      <c r="C13" s="57">
        <f>(E5+D5)*B11</f>
        <v>560</v>
      </c>
      <c r="D13" s="57">
        <f>E5*B11</f>
        <v>532</v>
      </c>
      <c r="E13" s="86"/>
      <c r="F13" s="100" t="s">
        <v>28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86"/>
      <c r="T13" s="86"/>
      <c r="U13" s="86"/>
      <c r="V13" s="86"/>
      <c r="W13" s="86"/>
      <c r="BG13"/>
      <c r="BH13"/>
      <c r="BI13"/>
      <c r="BJ13"/>
      <c r="BK13"/>
      <c r="BL13"/>
      <c r="BM13"/>
      <c r="BN13"/>
      <c r="BO13"/>
      <c r="BP13"/>
    </row>
    <row r="14" spans="1:68" ht="36" customHeight="1" x14ac:dyDescent="0.25">
      <c r="A14" s="175" t="s">
        <v>23</v>
      </c>
      <c r="B14" s="175"/>
      <c r="C14" s="101">
        <f>C9-C13</f>
        <v>61.208424934401819</v>
      </c>
      <c r="D14" s="101">
        <f>D10-D13</f>
        <v>69.796468335578993</v>
      </c>
      <c r="F14" s="178" t="str">
        <f>IF((AND(((B9+B10)/B11)&gt;((D5+E5)/B5),(B10/B11)&gt;(E5/B5))),E2,S2)</f>
        <v>puede representarse llegando los 26 pacientes, a los 28 días</v>
      </c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80"/>
      <c r="BG14"/>
      <c r="BH14"/>
      <c r="BI14"/>
      <c r="BJ14"/>
      <c r="BK14"/>
      <c r="BL14"/>
      <c r="BM14"/>
      <c r="BN14"/>
      <c r="BO14"/>
      <c r="BP14"/>
    </row>
    <row r="15" spans="1:68" ht="12.75" customHeight="1" x14ac:dyDescent="0.25">
      <c r="A15" s="83"/>
      <c r="B15" s="83"/>
      <c r="C15" s="83"/>
      <c r="D15" s="8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BG15"/>
      <c r="BH15"/>
      <c r="BI15"/>
      <c r="BJ15"/>
      <c r="BK15"/>
      <c r="BL15"/>
      <c r="BM15"/>
      <c r="BN15"/>
      <c r="BO15"/>
      <c r="BP15"/>
    </row>
    <row r="16" spans="1:68" ht="12.75" customHeight="1" x14ac:dyDescent="0.25">
      <c r="A16" s="83"/>
      <c r="B16" s="83"/>
      <c r="C16" s="83"/>
      <c r="D16" s="8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BG16"/>
      <c r="BH16"/>
      <c r="BI16"/>
      <c r="BJ16"/>
      <c r="BK16"/>
      <c r="BL16"/>
      <c r="BM16"/>
      <c r="BN16"/>
      <c r="BO16"/>
      <c r="BP16"/>
    </row>
    <row r="17" spans="1:68" ht="12.75" customHeight="1" x14ac:dyDescent="0.25">
      <c r="A17" s="73" t="s">
        <v>55</v>
      </c>
      <c r="B17" s="73"/>
      <c r="C17" s="83"/>
      <c r="D17" s="83"/>
      <c r="F17" s="43" t="s">
        <v>18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AG17" s="43" t="s">
        <v>15</v>
      </c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BG17"/>
      <c r="BH17"/>
      <c r="BI17"/>
      <c r="BJ17"/>
      <c r="BK17"/>
      <c r="BL17"/>
      <c r="BM17"/>
      <c r="BN17"/>
      <c r="BO17"/>
      <c r="BP17"/>
    </row>
    <row r="18" spans="1:68" ht="15.75" thickBot="1" x14ac:dyDescent="0.3">
      <c r="A18" t="s">
        <v>34</v>
      </c>
      <c r="D18" s="77"/>
      <c r="F18" s="43" t="s">
        <v>17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BG18"/>
      <c r="BH18"/>
      <c r="BI18"/>
      <c r="BJ18"/>
      <c r="BK18"/>
      <c r="BL18"/>
      <c r="BM18"/>
      <c r="BN18"/>
      <c r="BO18"/>
      <c r="BP18"/>
    </row>
    <row r="19" spans="1:68" ht="18.75" x14ac:dyDescent="0.25">
      <c r="A19" t="s">
        <v>33</v>
      </c>
      <c r="F19" s="102">
        <v>1</v>
      </c>
      <c r="G19" s="102">
        <v>2</v>
      </c>
      <c r="H19" s="102">
        <v>3</v>
      </c>
      <c r="I19" s="102">
        <v>4</v>
      </c>
      <c r="J19" s="102">
        <v>5</v>
      </c>
      <c r="K19" s="102">
        <v>6</v>
      </c>
      <c r="L19" s="102">
        <v>7</v>
      </c>
      <c r="M19" s="102">
        <v>8</v>
      </c>
      <c r="N19" s="102">
        <v>9</v>
      </c>
      <c r="O19" s="102">
        <v>10</v>
      </c>
      <c r="P19" s="102">
        <v>11</v>
      </c>
      <c r="Q19" s="102">
        <v>12</v>
      </c>
      <c r="R19" s="102">
        <v>13</v>
      </c>
      <c r="S19" s="102">
        <v>14</v>
      </c>
      <c r="T19" s="102">
        <v>15</v>
      </c>
      <c r="U19" s="102">
        <v>16</v>
      </c>
      <c r="V19" s="102">
        <v>17</v>
      </c>
      <c r="W19" s="102">
        <v>18</v>
      </c>
      <c r="X19" s="102">
        <v>19</v>
      </c>
      <c r="Y19" s="113">
        <v>20</v>
      </c>
      <c r="Z19" s="104">
        <v>21</v>
      </c>
      <c r="AA19" s="104">
        <v>22</v>
      </c>
      <c r="AB19" s="104">
        <v>23</v>
      </c>
      <c r="AC19" s="104">
        <v>24</v>
      </c>
      <c r="AD19" s="104">
        <v>25</v>
      </c>
      <c r="AE19" s="104">
        <v>26</v>
      </c>
      <c r="AG19" s="102">
        <v>1</v>
      </c>
      <c r="AH19" s="102">
        <v>2</v>
      </c>
      <c r="AI19" s="102">
        <v>3</v>
      </c>
      <c r="AJ19" s="102">
        <v>4</v>
      </c>
      <c r="AK19" s="102">
        <v>5</v>
      </c>
      <c r="AL19" s="102">
        <v>6</v>
      </c>
      <c r="AM19" s="102">
        <v>7</v>
      </c>
      <c r="AN19" s="102">
        <v>8</v>
      </c>
      <c r="AO19" s="102">
        <v>9</v>
      </c>
      <c r="AP19" s="102">
        <v>10</v>
      </c>
      <c r="AQ19" s="102">
        <v>11</v>
      </c>
      <c r="AR19" s="102">
        <v>12</v>
      </c>
      <c r="AS19" s="102">
        <v>13</v>
      </c>
      <c r="AT19" s="102">
        <v>14</v>
      </c>
      <c r="AU19" s="102">
        <v>15</v>
      </c>
      <c r="AV19" s="102">
        <v>16</v>
      </c>
      <c r="AW19" s="102">
        <v>17</v>
      </c>
      <c r="AX19" s="102">
        <v>18</v>
      </c>
      <c r="AY19" s="102">
        <v>19</v>
      </c>
      <c r="AZ19" s="113">
        <v>20</v>
      </c>
      <c r="BA19" s="104">
        <v>21</v>
      </c>
      <c r="BB19" s="104">
        <v>22</v>
      </c>
      <c r="BC19" s="104">
        <v>23</v>
      </c>
      <c r="BD19" s="104">
        <v>24</v>
      </c>
      <c r="BE19" s="104">
        <v>25</v>
      </c>
      <c r="BF19" s="104">
        <v>26</v>
      </c>
      <c r="BG19" s="104"/>
      <c r="BH19" s="104"/>
      <c r="BI19" s="104"/>
      <c r="BJ19" s="104"/>
      <c r="BK19"/>
      <c r="BL19"/>
      <c r="BM19"/>
      <c r="BN19"/>
      <c r="BO19"/>
      <c r="BP19"/>
    </row>
    <row r="20" spans="1:68" x14ac:dyDescent="0.25">
      <c r="D20" s="74" t="str">
        <f>B7</f>
        <v>días</v>
      </c>
      <c r="E20" s="61">
        <v>1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76"/>
      <c r="U20" s="76"/>
      <c r="V20" s="76"/>
      <c r="W20" s="76"/>
      <c r="X20" s="76"/>
      <c r="Y20" s="114"/>
      <c r="Z20" s="111"/>
      <c r="AA20" s="111"/>
      <c r="AB20" s="111"/>
      <c r="AC20" s="111"/>
      <c r="AD20" s="111"/>
      <c r="AE20" s="58"/>
      <c r="AF20" s="61">
        <v>1</v>
      </c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76"/>
      <c r="AV20" s="76"/>
      <c r="AW20" s="76"/>
      <c r="AX20" s="76"/>
      <c r="AY20" s="76"/>
      <c r="AZ20" s="114"/>
      <c r="BA20" s="106"/>
      <c r="BB20" s="106"/>
      <c r="BC20" s="106"/>
      <c r="BD20" s="106"/>
      <c r="BE20" s="106"/>
      <c r="BF20" s="81"/>
      <c r="BG20" s="61">
        <v>1</v>
      </c>
      <c r="BH20" s="168" t="s">
        <v>3</v>
      </c>
      <c r="BI20" s="59"/>
      <c r="BJ20" s="59"/>
      <c r="BK20" s="59"/>
      <c r="BL20" s="59"/>
      <c r="BM20" s="59"/>
      <c r="BN20" s="59"/>
      <c r="BO20" s="59"/>
      <c r="BP20" s="59"/>
    </row>
    <row r="21" spans="1:68" ht="15.75" thickBot="1" x14ac:dyDescent="0.3">
      <c r="E21" s="61">
        <v>2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76"/>
      <c r="U21" s="76"/>
      <c r="V21" s="76"/>
      <c r="W21" s="76"/>
      <c r="X21" s="76"/>
      <c r="Y21" s="114"/>
      <c r="Z21" s="111"/>
      <c r="AA21" s="111"/>
      <c r="AB21" s="111"/>
      <c r="AC21" s="111"/>
      <c r="AD21" s="111"/>
      <c r="AE21" s="58"/>
      <c r="AF21" s="61">
        <v>2</v>
      </c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76"/>
      <c r="AV21" s="76"/>
      <c r="AW21" s="76"/>
      <c r="AX21" s="76"/>
      <c r="AY21" s="76"/>
      <c r="AZ21" s="114"/>
      <c r="BA21" s="106"/>
      <c r="BB21" s="106"/>
      <c r="BC21" s="106"/>
      <c r="BD21" s="106"/>
      <c r="BE21" s="106"/>
      <c r="BF21" s="81"/>
      <c r="BG21" s="61">
        <v>2</v>
      </c>
      <c r="BH21" s="59"/>
      <c r="BI21" s="59"/>
      <c r="BJ21" s="59"/>
      <c r="BK21" s="59"/>
      <c r="BL21" s="59"/>
      <c r="BM21" s="59"/>
      <c r="BN21" s="59"/>
      <c r="BO21" s="59"/>
      <c r="BP21" s="59"/>
    </row>
    <row r="22" spans="1:68" x14ac:dyDescent="0.25">
      <c r="A22" s="116" t="s">
        <v>48</v>
      </c>
      <c r="B22" s="117"/>
      <c r="C22" s="117"/>
      <c r="D22" s="118"/>
      <c r="E22" s="61">
        <v>3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76"/>
      <c r="U22" s="76"/>
      <c r="V22" s="76"/>
      <c r="W22" s="76"/>
      <c r="X22" s="76"/>
      <c r="Y22" s="114"/>
      <c r="Z22" s="111"/>
      <c r="AA22" s="111"/>
      <c r="AB22" s="111"/>
      <c r="AC22" s="111"/>
      <c r="AD22" s="111"/>
      <c r="AE22" s="58"/>
      <c r="AF22" s="61">
        <v>3</v>
      </c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76"/>
      <c r="AV22" s="76"/>
      <c r="AW22" s="76"/>
      <c r="AX22" s="76"/>
      <c r="AY22" s="76"/>
      <c r="AZ22" s="114"/>
      <c r="BA22" s="106"/>
      <c r="BB22" s="106"/>
      <c r="BC22" s="106"/>
      <c r="BD22" s="106"/>
      <c r="BE22" s="106"/>
      <c r="BF22" s="81"/>
      <c r="BG22" s="61">
        <v>3</v>
      </c>
      <c r="BH22" s="59"/>
      <c r="BI22" s="59"/>
      <c r="BJ22" s="59"/>
      <c r="BK22" s="59"/>
      <c r="BL22" s="59"/>
      <c r="BM22" s="59"/>
      <c r="BN22" s="59"/>
      <c r="BO22" s="59"/>
      <c r="BP22" s="59"/>
    </row>
    <row r="23" spans="1:68" x14ac:dyDescent="0.25">
      <c r="A23" s="119" t="s">
        <v>29</v>
      </c>
      <c r="B23" s="120" t="s">
        <v>30</v>
      </c>
      <c r="C23" s="120" t="s">
        <v>31</v>
      </c>
      <c r="D23" s="121" t="s">
        <v>22</v>
      </c>
      <c r="E23" s="61">
        <v>4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76"/>
      <c r="U23" s="76"/>
      <c r="V23" s="76"/>
      <c r="W23" s="76"/>
      <c r="X23" s="76"/>
      <c r="Y23" s="114"/>
      <c r="Z23" s="111"/>
      <c r="AA23" s="111"/>
      <c r="AB23" s="111"/>
      <c r="AC23" s="111"/>
      <c r="AD23" s="111"/>
      <c r="AE23" s="58"/>
      <c r="AF23" s="61">
        <v>4</v>
      </c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76"/>
      <c r="AV23" s="76"/>
      <c r="AW23" s="76"/>
      <c r="AX23" s="76"/>
      <c r="AY23" s="76"/>
      <c r="AZ23" s="114"/>
      <c r="BA23" s="106"/>
      <c r="BB23" s="106"/>
      <c r="BC23" s="106"/>
      <c r="BD23" s="106"/>
      <c r="BE23" s="106"/>
      <c r="BF23" s="81"/>
      <c r="BG23" s="61">
        <v>4</v>
      </c>
      <c r="BH23" s="59"/>
      <c r="BI23" s="59"/>
      <c r="BJ23" s="59"/>
      <c r="BK23" s="59"/>
      <c r="BL23" s="59"/>
      <c r="BM23" s="59"/>
      <c r="BN23" s="59"/>
      <c r="BO23" s="59"/>
      <c r="BP23" s="59"/>
    </row>
    <row r="24" spans="1:68" x14ac:dyDescent="0.25">
      <c r="A24" s="122">
        <v>0.2185</v>
      </c>
      <c r="B24" s="129">
        <v>0.25700000000000001</v>
      </c>
      <c r="C24" s="123">
        <f>B24-A24</f>
        <v>3.8500000000000006E-2</v>
      </c>
      <c r="D24" s="124">
        <f>1/C24</f>
        <v>25.97402597402597</v>
      </c>
      <c r="E24" s="61">
        <v>5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76"/>
      <c r="U24" s="76"/>
      <c r="V24" s="76"/>
      <c r="W24" s="76"/>
      <c r="X24" s="76"/>
      <c r="Y24" s="114"/>
      <c r="Z24" s="111"/>
      <c r="AA24" s="111"/>
      <c r="AB24" s="111"/>
      <c r="AC24" s="111"/>
      <c r="AD24" s="111"/>
      <c r="AE24" s="58"/>
      <c r="AF24" s="61">
        <v>5</v>
      </c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76"/>
      <c r="AV24" s="76"/>
      <c r="AW24" s="76"/>
      <c r="AX24" s="76"/>
      <c r="AY24" s="76"/>
      <c r="AZ24" s="114"/>
      <c r="BA24" s="106"/>
      <c r="BB24" s="106"/>
      <c r="BC24" s="106"/>
      <c r="BD24" s="106"/>
      <c r="BE24" s="106"/>
      <c r="BF24" s="81"/>
      <c r="BG24" s="61">
        <v>5</v>
      </c>
      <c r="BH24" s="59"/>
      <c r="BI24" s="59"/>
      <c r="BJ24" s="59"/>
      <c r="BK24" s="59"/>
      <c r="BL24" s="59"/>
      <c r="BM24" s="59"/>
      <c r="BN24" s="59"/>
      <c r="BO24" s="59"/>
      <c r="BP24" s="59"/>
    </row>
    <row r="25" spans="1:68" ht="15.75" thickBot="1" x14ac:dyDescent="0.3">
      <c r="A25" s="125" t="s">
        <v>32</v>
      </c>
      <c r="B25" s="126">
        <f>A24*D24</f>
        <v>5.6753246753246742</v>
      </c>
      <c r="C25" s="127">
        <f>C24*D24</f>
        <v>1</v>
      </c>
      <c r="D25" s="128">
        <f>(1-B24)*D24</f>
        <v>19.298701298701296</v>
      </c>
      <c r="E25" s="61">
        <v>6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76"/>
      <c r="U25" s="76"/>
      <c r="V25" s="76"/>
      <c r="W25" s="76"/>
      <c r="X25" s="76"/>
      <c r="Y25" s="114"/>
      <c r="Z25" s="111"/>
      <c r="AA25" s="111"/>
      <c r="AB25" s="111"/>
      <c r="AC25" s="111"/>
      <c r="AD25" s="111"/>
      <c r="AE25" s="58"/>
      <c r="AF25" s="61">
        <v>6</v>
      </c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76"/>
      <c r="AV25" s="76"/>
      <c r="AW25" s="76"/>
      <c r="AX25" s="76"/>
      <c r="AY25" s="76"/>
      <c r="AZ25" s="114"/>
      <c r="BA25" s="106"/>
      <c r="BB25" s="106"/>
      <c r="BC25" s="106"/>
      <c r="BD25" s="106"/>
      <c r="BE25" s="106"/>
      <c r="BF25" s="81"/>
      <c r="BG25" s="61">
        <v>6</v>
      </c>
      <c r="BH25" s="59"/>
      <c r="BI25" s="59"/>
      <c r="BJ25" s="59"/>
      <c r="BK25" s="59"/>
      <c r="BL25" s="59"/>
      <c r="BM25" s="59"/>
      <c r="BN25" s="59"/>
      <c r="BO25" s="59"/>
      <c r="BP25" s="59"/>
    </row>
    <row r="26" spans="1:68" x14ac:dyDescent="0.25">
      <c r="E26" s="61">
        <v>7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76"/>
      <c r="U26" s="76"/>
      <c r="V26" s="76"/>
      <c r="W26" s="76"/>
      <c r="X26" s="76"/>
      <c r="Y26" s="114"/>
      <c r="Z26" s="111"/>
      <c r="AA26" s="111"/>
      <c r="AB26" s="111"/>
      <c r="AC26" s="111"/>
      <c r="AD26" s="111"/>
      <c r="AE26" s="58"/>
      <c r="AF26" s="61">
        <v>7</v>
      </c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76"/>
      <c r="AV26" s="76"/>
      <c r="AW26" s="76"/>
      <c r="AX26" s="76"/>
      <c r="AY26" s="76"/>
      <c r="AZ26" s="114"/>
      <c r="BA26" s="106"/>
      <c r="BB26" s="106"/>
      <c r="BC26" s="106"/>
      <c r="BD26" s="106"/>
      <c r="BE26" s="106"/>
      <c r="BF26" s="81"/>
      <c r="BG26" s="61">
        <v>7</v>
      </c>
    </row>
    <row r="27" spans="1:68" x14ac:dyDescent="0.25">
      <c r="A27" s="164"/>
      <c r="E27" s="61">
        <v>8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76"/>
      <c r="U27" s="76"/>
      <c r="V27" s="76"/>
      <c r="W27" s="76"/>
      <c r="X27" s="76"/>
      <c r="Y27" s="114"/>
      <c r="Z27" s="111"/>
      <c r="AA27" s="111"/>
      <c r="AB27" s="111"/>
      <c r="AC27" s="111"/>
      <c r="AD27" s="111"/>
      <c r="AE27" s="58"/>
      <c r="AF27" s="61">
        <v>8</v>
      </c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76"/>
      <c r="AV27" s="76"/>
      <c r="AW27" s="76"/>
      <c r="AX27" s="76"/>
      <c r="AY27" s="76"/>
      <c r="AZ27" s="114"/>
      <c r="BA27" s="106"/>
      <c r="BB27" s="106"/>
      <c r="BC27" s="106"/>
      <c r="BD27" s="106"/>
      <c r="BE27" s="106"/>
      <c r="BF27" s="106"/>
      <c r="BG27" s="61">
        <v>8</v>
      </c>
    </row>
    <row r="28" spans="1:68" x14ac:dyDescent="0.25">
      <c r="E28" s="61">
        <v>9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76"/>
      <c r="U28" s="76"/>
      <c r="V28" s="76"/>
      <c r="W28" s="76"/>
      <c r="X28" s="76"/>
      <c r="Y28" s="114"/>
      <c r="Z28" s="111"/>
      <c r="AA28" s="111"/>
      <c r="AB28" s="111"/>
      <c r="AC28" s="111"/>
      <c r="AD28" s="111"/>
      <c r="AE28" s="111"/>
      <c r="AF28" s="61">
        <v>9</v>
      </c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76"/>
      <c r="AV28" s="76"/>
      <c r="AW28" s="76"/>
      <c r="AX28" s="76"/>
      <c r="AY28" s="76"/>
      <c r="AZ28" s="114"/>
      <c r="BA28" s="106"/>
      <c r="BB28" s="106"/>
      <c r="BC28" s="106"/>
      <c r="BD28" s="106"/>
      <c r="BE28" s="106"/>
      <c r="BF28" s="106"/>
      <c r="BG28" s="61">
        <v>9</v>
      </c>
    </row>
    <row r="29" spans="1:68" x14ac:dyDescent="0.25">
      <c r="E29" s="61">
        <v>10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76"/>
      <c r="U29" s="76"/>
      <c r="V29" s="76"/>
      <c r="W29" s="76"/>
      <c r="X29" s="76"/>
      <c r="Y29" s="114"/>
      <c r="Z29" s="111"/>
      <c r="AA29" s="111"/>
      <c r="AB29" s="111"/>
      <c r="AC29" s="111"/>
      <c r="AD29" s="111"/>
      <c r="AE29" s="111"/>
      <c r="AF29" s="61">
        <v>10</v>
      </c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76"/>
      <c r="AV29" s="76"/>
      <c r="AW29" s="76"/>
      <c r="AX29" s="76"/>
      <c r="AY29" s="76"/>
      <c r="AZ29" s="114"/>
      <c r="BA29" s="106"/>
      <c r="BB29" s="106"/>
      <c r="BC29" s="106"/>
      <c r="BD29" s="106"/>
      <c r="BE29" s="106"/>
      <c r="BF29" s="106"/>
      <c r="BG29" s="61">
        <v>10</v>
      </c>
    </row>
    <row r="30" spans="1:68" x14ac:dyDescent="0.25">
      <c r="E30" s="61">
        <v>11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76"/>
      <c r="U30" s="76"/>
      <c r="V30" s="76"/>
      <c r="W30" s="76"/>
      <c r="X30" s="76"/>
      <c r="Y30" s="114"/>
      <c r="Z30" s="111"/>
      <c r="AA30" s="112"/>
      <c r="AB30" s="112"/>
      <c r="AC30" s="112"/>
      <c r="AD30" s="112"/>
      <c r="AE30" s="112"/>
      <c r="AF30" s="61">
        <v>11</v>
      </c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76"/>
      <c r="AV30" s="76"/>
      <c r="AW30" s="76"/>
      <c r="AX30" s="76"/>
      <c r="AY30" s="76"/>
      <c r="AZ30" s="165"/>
      <c r="BA30" s="107"/>
      <c r="BB30" s="107"/>
      <c r="BC30" s="107"/>
      <c r="BD30" s="107"/>
      <c r="BE30" s="107"/>
      <c r="BF30" s="82"/>
      <c r="BG30" s="61">
        <v>11</v>
      </c>
    </row>
    <row r="31" spans="1:68" x14ac:dyDescent="0.25">
      <c r="E31" s="61">
        <v>12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76"/>
      <c r="U31" s="76"/>
      <c r="V31" s="76"/>
      <c r="W31" s="76"/>
      <c r="X31" s="76"/>
      <c r="Y31" s="114"/>
      <c r="Z31" s="112"/>
      <c r="AA31" s="112"/>
      <c r="AB31" s="112"/>
      <c r="AC31" s="112"/>
      <c r="AD31" s="112"/>
      <c r="AE31" s="105"/>
      <c r="AF31" s="61">
        <v>12</v>
      </c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76"/>
      <c r="AV31" s="76"/>
      <c r="AW31" s="76"/>
      <c r="AX31" s="76"/>
      <c r="AY31" s="76"/>
      <c r="AZ31" s="108"/>
      <c r="BA31" s="107"/>
      <c r="BB31" s="107"/>
      <c r="BC31" s="107"/>
      <c r="BD31" s="107"/>
      <c r="BE31" s="107"/>
      <c r="BF31" s="82"/>
      <c r="BG31" s="61">
        <v>12</v>
      </c>
    </row>
    <row r="32" spans="1:68" x14ac:dyDescent="0.25">
      <c r="E32" s="61">
        <v>13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76"/>
      <c r="U32" s="76"/>
      <c r="V32" s="76"/>
      <c r="W32" s="76"/>
      <c r="X32" s="76"/>
      <c r="Y32" s="114"/>
      <c r="Z32" s="112"/>
      <c r="AA32" s="112"/>
      <c r="AB32" s="112"/>
      <c r="AC32" s="112"/>
      <c r="AD32" s="112"/>
      <c r="AE32" s="75"/>
      <c r="AF32" s="61">
        <v>13</v>
      </c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76"/>
      <c r="AV32" s="76"/>
      <c r="AW32" s="76"/>
      <c r="AX32" s="76"/>
      <c r="AY32" s="76"/>
      <c r="AZ32" s="108"/>
      <c r="BA32" s="107"/>
      <c r="BB32" s="107"/>
      <c r="BC32" s="107"/>
      <c r="BD32" s="107"/>
      <c r="BE32" s="107"/>
      <c r="BF32" s="82"/>
      <c r="BG32" s="61">
        <v>13</v>
      </c>
    </row>
    <row r="33" spans="5:59" x14ac:dyDescent="0.25">
      <c r="E33" s="61">
        <v>14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76"/>
      <c r="U33" s="76"/>
      <c r="V33" s="76"/>
      <c r="W33" s="76"/>
      <c r="X33" s="76"/>
      <c r="Y33" s="114"/>
      <c r="Z33" s="112"/>
      <c r="AA33" s="112"/>
      <c r="AB33" s="112"/>
      <c r="AC33" s="112"/>
      <c r="AD33" s="112"/>
      <c r="AE33" s="75"/>
      <c r="AF33" s="61">
        <v>14</v>
      </c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76"/>
      <c r="AV33" s="76"/>
      <c r="AW33" s="76"/>
      <c r="AX33" s="76"/>
      <c r="AY33" s="76"/>
      <c r="AZ33" s="108"/>
      <c r="BA33" s="107"/>
      <c r="BB33" s="107"/>
      <c r="BC33" s="107"/>
      <c r="BD33" s="107"/>
      <c r="BE33" s="107"/>
      <c r="BF33" s="82"/>
      <c r="BG33" s="61">
        <v>14</v>
      </c>
    </row>
    <row r="34" spans="5:59" x14ac:dyDescent="0.25">
      <c r="E34" s="61">
        <v>15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76"/>
      <c r="U34" s="76"/>
      <c r="V34" s="76"/>
      <c r="W34" s="76"/>
      <c r="X34" s="76"/>
      <c r="Y34" s="114"/>
      <c r="Z34" s="112"/>
      <c r="AA34" s="112"/>
      <c r="AB34" s="112"/>
      <c r="AC34" s="112"/>
      <c r="AD34" s="112"/>
      <c r="AE34" s="75"/>
      <c r="AF34" s="61">
        <v>15</v>
      </c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76"/>
      <c r="AV34" s="76"/>
      <c r="AW34" s="76"/>
      <c r="AX34" s="76"/>
      <c r="AY34" s="76"/>
      <c r="AZ34" s="108"/>
      <c r="BA34" s="107"/>
      <c r="BB34" s="107"/>
      <c r="BC34" s="107"/>
      <c r="BD34" s="107"/>
      <c r="BE34" s="107"/>
      <c r="BF34" s="82"/>
      <c r="BG34" s="61">
        <v>15</v>
      </c>
    </row>
    <row r="35" spans="5:59" x14ac:dyDescent="0.25">
      <c r="E35" s="61">
        <v>16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76"/>
      <c r="U35" s="76"/>
      <c r="V35" s="76"/>
      <c r="W35" s="76"/>
      <c r="X35" s="76"/>
      <c r="Y35" s="114"/>
      <c r="Z35" s="112"/>
      <c r="AA35" s="112"/>
      <c r="AB35" s="112"/>
      <c r="AC35" s="112"/>
      <c r="AD35" s="112"/>
      <c r="AE35" s="75"/>
      <c r="AF35" s="61">
        <v>16</v>
      </c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76"/>
      <c r="AV35" s="76"/>
      <c r="AW35" s="76"/>
      <c r="AX35" s="76"/>
      <c r="AY35" s="76"/>
      <c r="AZ35" s="108"/>
      <c r="BA35" s="107"/>
      <c r="BB35" s="107"/>
      <c r="BC35" s="107"/>
      <c r="BD35" s="107"/>
      <c r="BE35" s="107"/>
      <c r="BF35" s="82"/>
      <c r="BG35" s="61">
        <v>16</v>
      </c>
    </row>
    <row r="36" spans="5:59" x14ac:dyDescent="0.25">
      <c r="E36" s="61">
        <v>17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76"/>
      <c r="U36" s="76"/>
      <c r="V36" s="76"/>
      <c r="W36" s="76"/>
      <c r="X36" s="76"/>
      <c r="Y36" s="114"/>
      <c r="Z36" s="112"/>
      <c r="AA36" s="112"/>
      <c r="AB36" s="112"/>
      <c r="AC36" s="112"/>
      <c r="AD36" s="112"/>
      <c r="AE36" s="75"/>
      <c r="AF36" s="61">
        <v>17</v>
      </c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76"/>
      <c r="AV36" s="76"/>
      <c r="AW36" s="76"/>
      <c r="AX36" s="76"/>
      <c r="AY36" s="76"/>
      <c r="AZ36" s="108"/>
      <c r="BA36" s="107"/>
      <c r="BB36" s="107"/>
      <c r="BC36" s="107"/>
      <c r="BD36" s="107"/>
      <c r="BE36" s="107"/>
      <c r="BF36" s="82"/>
      <c r="BG36" s="61">
        <v>17</v>
      </c>
    </row>
    <row r="37" spans="5:59" x14ac:dyDescent="0.25">
      <c r="E37" s="61">
        <v>18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76"/>
      <c r="U37" s="76"/>
      <c r="V37" s="76"/>
      <c r="W37" s="76"/>
      <c r="X37" s="76"/>
      <c r="Y37" s="114"/>
      <c r="Z37" s="112"/>
      <c r="AA37" s="112"/>
      <c r="AB37" s="112"/>
      <c r="AC37" s="112"/>
      <c r="AD37" s="112"/>
      <c r="AE37" s="75"/>
      <c r="AF37" s="61">
        <v>18</v>
      </c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76"/>
      <c r="AV37" s="76"/>
      <c r="AW37" s="76"/>
      <c r="AX37" s="76"/>
      <c r="AY37" s="76"/>
      <c r="AZ37" s="108"/>
      <c r="BA37" s="107"/>
      <c r="BB37" s="107"/>
      <c r="BC37" s="107"/>
      <c r="BD37" s="107"/>
      <c r="BE37" s="107"/>
      <c r="BF37" s="82"/>
      <c r="BG37" s="61">
        <v>18</v>
      </c>
    </row>
    <row r="38" spans="5:59" x14ac:dyDescent="0.25">
      <c r="E38" s="61">
        <v>19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76"/>
      <c r="U38" s="76"/>
      <c r="V38" s="76"/>
      <c r="W38" s="76"/>
      <c r="X38" s="76"/>
      <c r="Y38" s="114"/>
      <c r="Z38" s="112"/>
      <c r="AA38" s="112"/>
      <c r="AB38" s="112"/>
      <c r="AC38" s="112"/>
      <c r="AD38" s="112"/>
      <c r="AE38" s="75"/>
      <c r="AF38" s="61">
        <v>19</v>
      </c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76"/>
      <c r="AV38" s="76"/>
      <c r="AW38" s="76"/>
      <c r="AX38" s="76"/>
      <c r="AY38" s="76"/>
      <c r="AZ38" s="108"/>
      <c r="BA38" s="107"/>
      <c r="BB38" s="107"/>
      <c r="BC38" s="107"/>
      <c r="BD38" s="107"/>
      <c r="BE38" s="107"/>
      <c r="BF38" s="82"/>
      <c r="BG38" s="61">
        <v>19</v>
      </c>
    </row>
    <row r="39" spans="5:59" x14ac:dyDescent="0.25">
      <c r="E39" s="61">
        <v>20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76"/>
      <c r="U39" s="76"/>
      <c r="V39" s="76"/>
      <c r="W39" s="76"/>
      <c r="X39" s="76"/>
      <c r="Y39" s="114"/>
      <c r="Z39" s="112"/>
      <c r="AA39" s="112"/>
      <c r="AB39" s="112"/>
      <c r="AC39" s="112"/>
      <c r="AD39" s="112"/>
      <c r="AE39" s="75"/>
      <c r="AF39" s="61">
        <v>20</v>
      </c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76"/>
      <c r="AV39" s="76"/>
      <c r="AW39" s="76"/>
      <c r="AX39" s="76"/>
      <c r="AY39" s="76"/>
      <c r="AZ39" s="108"/>
      <c r="BA39" s="107"/>
      <c r="BB39" s="107"/>
      <c r="BC39" s="107"/>
      <c r="BD39" s="107"/>
      <c r="BE39" s="107"/>
      <c r="BF39" s="82"/>
      <c r="BG39" s="61">
        <v>20</v>
      </c>
    </row>
    <row r="40" spans="5:59" x14ac:dyDescent="0.25">
      <c r="E40" s="61">
        <v>21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76"/>
      <c r="U40" s="76"/>
      <c r="V40" s="76"/>
      <c r="W40" s="76"/>
      <c r="X40" s="76"/>
      <c r="Y40" s="114"/>
      <c r="Z40" s="112"/>
      <c r="AA40" s="112"/>
      <c r="AB40" s="112"/>
      <c r="AC40" s="112"/>
      <c r="AD40" s="112"/>
      <c r="AE40" s="75"/>
      <c r="AF40" s="61">
        <v>21</v>
      </c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76"/>
      <c r="AV40" s="76"/>
      <c r="AW40" s="76"/>
      <c r="AX40" s="76"/>
      <c r="AY40" s="76"/>
      <c r="AZ40" s="108"/>
      <c r="BA40" s="107"/>
      <c r="BB40" s="107"/>
      <c r="BC40" s="107"/>
      <c r="BD40" s="107"/>
      <c r="BE40" s="107"/>
      <c r="BF40" s="82"/>
      <c r="BG40" s="61">
        <v>21</v>
      </c>
    </row>
    <row r="41" spans="5:59" x14ac:dyDescent="0.25">
      <c r="E41" s="61">
        <v>22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76"/>
      <c r="U41" s="76"/>
      <c r="V41" s="76"/>
      <c r="W41" s="76"/>
      <c r="X41" s="76"/>
      <c r="Y41" s="114"/>
      <c r="Z41" s="112"/>
      <c r="AA41" s="112"/>
      <c r="AB41" s="112"/>
      <c r="AC41" s="112"/>
      <c r="AD41" s="112"/>
      <c r="AE41" s="75"/>
      <c r="AF41" s="61">
        <v>22</v>
      </c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76"/>
      <c r="AV41" s="76"/>
      <c r="AW41" s="76"/>
      <c r="AX41" s="76"/>
      <c r="AY41" s="76"/>
      <c r="AZ41" s="108"/>
      <c r="BA41" s="107"/>
      <c r="BB41" s="107"/>
      <c r="BC41" s="107"/>
      <c r="BD41" s="107"/>
      <c r="BE41" s="107"/>
      <c r="BF41" s="82"/>
      <c r="BG41" s="61">
        <v>22</v>
      </c>
    </row>
    <row r="42" spans="5:59" x14ac:dyDescent="0.25">
      <c r="E42" s="61">
        <v>23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76"/>
      <c r="U42" s="76"/>
      <c r="V42" s="76"/>
      <c r="W42" s="76"/>
      <c r="X42" s="76"/>
      <c r="Y42" s="114"/>
      <c r="Z42" s="112"/>
      <c r="AA42" s="112"/>
      <c r="AB42" s="112"/>
      <c r="AC42" s="112"/>
      <c r="AD42" s="112"/>
      <c r="AE42" s="75"/>
      <c r="AF42" s="61">
        <v>23</v>
      </c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76"/>
      <c r="AV42" s="76"/>
      <c r="AW42" s="76"/>
      <c r="AX42" s="76"/>
      <c r="AY42" s="76"/>
      <c r="AZ42" s="108"/>
      <c r="BA42" s="107"/>
      <c r="BB42" s="107"/>
      <c r="BC42" s="107"/>
      <c r="BD42" s="107"/>
      <c r="BE42" s="107"/>
      <c r="BF42" s="82"/>
      <c r="BG42" s="61">
        <v>23</v>
      </c>
    </row>
    <row r="43" spans="5:59" x14ac:dyDescent="0.25">
      <c r="E43" s="61">
        <v>24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76"/>
      <c r="U43" s="76"/>
      <c r="V43" s="76"/>
      <c r="W43" s="76"/>
      <c r="X43" s="76"/>
      <c r="Y43" s="114"/>
      <c r="Z43" s="112"/>
      <c r="AA43" s="112"/>
      <c r="AB43" s="112"/>
      <c r="AC43" s="112"/>
      <c r="AD43" s="112"/>
      <c r="AE43" s="75"/>
      <c r="AF43" s="61">
        <v>24</v>
      </c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76"/>
      <c r="AV43" s="76"/>
      <c r="AW43" s="76"/>
      <c r="AX43" s="76"/>
      <c r="AY43" s="76"/>
      <c r="AZ43" s="108"/>
      <c r="BA43" s="107"/>
      <c r="BB43" s="107"/>
      <c r="BC43" s="107"/>
      <c r="BD43" s="107"/>
      <c r="BE43" s="107"/>
      <c r="BF43" s="82"/>
      <c r="BG43" s="61">
        <v>24</v>
      </c>
    </row>
    <row r="44" spans="5:59" x14ac:dyDescent="0.25">
      <c r="E44" s="61">
        <v>25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76"/>
      <c r="U44" s="76"/>
      <c r="V44" s="76"/>
      <c r="W44" s="76"/>
      <c r="X44" s="76"/>
      <c r="Y44" s="114"/>
      <c r="Z44" s="112"/>
      <c r="AA44" s="112"/>
      <c r="AB44" s="112"/>
      <c r="AC44" s="112"/>
      <c r="AD44" s="112"/>
      <c r="AE44" s="75"/>
      <c r="AF44" s="61">
        <v>25</v>
      </c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76"/>
      <c r="AV44" s="76"/>
      <c r="AW44" s="76"/>
      <c r="AX44" s="76"/>
      <c r="AY44" s="76"/>
      <c r="AZ44" s="108"/>
      <c r="BA44" s="107"/>
      <c r="BB44" s="107"/>
      <c r="BC44" s="107"/>
      <c r="BD44" s="107"/>
      <c r="BE44" s="107"/>
      <c r="BF44" s="82"/>
      <c r="BG44" s="61">
        <v>25</v>
      </c>
    </row>
    <row r="45" spans="5:59" x14ac:dyDescent="0.25">
      <c r="E45" s="61">
        <v>26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76"/>
      <c r="U45" s="76"/>
      <c r="V45" s="76"/>
      <c r="W45" s="76"/>
      <c r="X45" s="76"/>
      <c r="Y45" s="114"/>
      <c r="Z45" s="112"/>
      <c r="AA45" s="112"/>
      <c r="AB45" s="112"/>
      <c r="AC45" s="112"/>
      <c r="AD45" s="112"/>
      <c r="AE45" s="75"/>
      <c r="AF45" s="61">
        <v>26</v>
      </c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76"/>
      <c r="AV45" s="76"/>
      <c r="AW45" s="76"/>
      <c r="AX45" s="76"/>
      <c r="AY45" s="76"/>
      <c r="AZ45" s="108"/>
      <c r="BA45" s="107"/>
      <c r="BB45" s="107"/>
      <c r="BC45" s="107"/>
      <c r="BD45" s="107"/>
      <c r="BE45" s="107"/>
      <c r="BF45" s="82"/>
      <c r="BG45" s="61">
        <v>26</v>
      </c>
    </row>
    <row r="46" spans="5:59" x14ac:dyDescent="0.25">
      <c r="E46" s="61">
        <v>27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76"/>
      <c r="U46" s="76"/>
      <c r="V46" s="76"/>
      <c r="W46" s="76"/>
      <c r="X46" s="76"/>
      <c r="Y46" s="114"/>
      <c r="Z46" s="112"/>
      <c r="AA46" s="112"/>
      <c r="AB46" s="112"/>
      <c r="AC46" s="112"/>
      <c r="AD46" s="112"/>
      <c r="AE46" s="75"/>
      <c r="AF46" s="61">
        <v>27</v>
      </c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76"/>
      <c r="AV46" s="76"/>
      <c r="AW46" s="76"/>
      <c r="AX46" s="76"/>
      <c r="AY46" s="76"/>
      <c r="AZ46" s="108"/>
      <c r="BA46" s="107"/>
      <c r="BB46" s="107"/>
      <c r="BC46" s="107"/>
      <c r="BD46" s="107"/>
      <c r="BE46" s="107"/>
      <c r="BF46" s="82"/>
      <c r="BG46" s="61">
        <v>27</v>
      </c>
    </row>
    <row r="47" spans="5:59" x14ac:dyDescent="0.25">
      <c r="E47" s="61">
        <v>28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6"/>
      <c r="U47" s="76"/>
      <c r="V47" s="76"/>
      <c r="W47" s="76"/>
      <c r="X47" s="76"/>
      <c r="Y47" s="114"/>
      <c r="Z47" s="112"/>
      <c r="AA47" s="112"/>
      <c r="AB47" s="112"/>
      <c r="AC47" s="112"/>
      <c r="AD47" s="112"/>
      <c r="AE47" s="75"/>
      <c r="AF47" s="61">
        <v>28</v>
      </c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76"/>
      <c r="AV47" s="76"/>
      <c r="AW47" s="76"/>
      <c r="AX47" s="76"/>
      <c r="AY47" s="76"/>
      <c r="AZ47" s="108"/>
      <c r="BA47" s="107"/>
      <c r="BB47" s="107"/>
      <c r="BC47" s="107"/>
      <c r="BD47" s="107"/>
      <c r="BE47" s="107"/>
      <c r="BF47" s="82"/>
      <c r="BG47" s="61">
        <v>28</v>
      </c>
    </row>
    <row r="48" spans="5:59" ht="19.5" thickBot="1" x14ac:dyDescent="0.3">
      <c r="F48" s="102">
        <v>1</v>
      </c>
      <c r="G48" s="102">
        <v>2</v>
      </c>
      <c r="H48" s="102">
        <v>3</v>
      </c>
      <c r="I48" s="102">
        <v>4</v>
      </c>
      <c r="J48" s="102">
        <v>5</v>
      </c>
      <c r="K48" s="102">
        <v>6</v>
      </c>
      <c r="L48" s="102">
        <v>7</v>
      </c>
      <c r="M48" s="102">
        <v>8</v>
      </c>
      <c r="N48" s="102">
        <v>9</v>
      </c>
      <c r="O48" s="102">
        <v>10</v>
      </c>
      <c r="P48" s="102">
        <v>11</v>
      </c>
      <c r="Q48" s="102">
        <v>12</v>
      </c>
      <c r="R48" s="102">
        <v>13</v>
      </c>
      <c r="S48" s="102">
        <v>14</v>
      </c>
      <c r="T48" s="102">
        <v>15</v>
      </c>
      <c r="U48" s="102">
        <v>16</v>
      </c>
      <c r="V48" s="102">
        <v>17</v>
      </c>
      <c r="W48" s="102">
        <v>18</v>
      </c>
      <c r="X48" s="102">
        <v>19</v>
      </c>
      <c r="Y48" s="115">
        <v>20</v>
      </c>
      <c r="Z48" s="104">
        <v>21</v>
      </c>
      <c r="AA48" s="104">
        <v>22</v>
      </c>
      <c r="AB48" s="104">
        <v>23</v>
      </c>
      <c r="AC48" s="104">
        <v>24</v>
      </c>
      <c r="AD48" s="104">
        <v>25</v>
      </c>
      <c r="AE48" s="104">
        <v>26</v>
      </c>
      <c r="AG48" s="102">
        <v>1</v>
      </c>
      <c r="AH48" s="102">
        <v>2</v>
      </c>
      <c r="AI48" s="102">
        <v>3</v>
      </c>
      <c r="AJ48" s="102">
        <v>4</v>
      </c>
      <c r="AK48" s="102">
        <v>5</v>
      </c>
      <c r="AL48" s="102">
        <v>6</v>
      </c>
      <c r="AM48" s="102">
        <v>7</v>
      </c>
      <c r="AN48" s="102">
        <v>8</v>
      </c>
      <c r="AO48" s="102">
        <v>9</v>
      </c>
      <c r="AP48" s="102">
        <v>10</v>
      </c>
      <c r="AQ48" s="102">
        <v>11</v>
      </c>
      <c r="AR48" s="102">
        <v>12</v>
      </c>
      <c r="AS48" s="102">
        <v>13</v>
      </c>
      <c r="AT48" s="102">
        <v>14</v>
      </c>
      <c r="AU48" s="102">
        <v>15</v>
      </c>
      <c r="AV48" s="102">
        <v>16</v>
      </c>
      <c r="AW48" s="102">
        <v>17</v>
      </c>
      <c r="AX48" s="102">
        <v>18</v>
      </c>
      <c r="AY48" s="102">
        <v>19</v>
      </c>
      <c r="AZ48" s="110">
        <v>20</v>
      </c>
      <c r="BA48" s="104">
        <v>21</v>
      </c>
      <c r="BB48" s="104">
        <v>22</v>
      </c>
      <c r="BC48" s="104">
        <v>23</v>
      </c>
      <c r="BD48" s="104">
        <v>24</v>
      </c>
      <c r="BE48" s="104">
        <v>25</v>
      </c>
      <c r="BF48" s="104">
        <v>26</v>
      </c>
      <c r="BG48"/>
    </row>
    <row r="49" spans="6:68" x14ac:dyDescent="0.25">
      <c r="F49" s="43" t="s">
        <v>17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BG49"/>
      <c r="BH49"/>
      <c r="BI49"/>
      <c r="BJ49"/>
      <c r="BK49"/>
      <c r="BL49"/>
      <c r="BM49"/>
      <c r="BN49"/>
      <c r="BO49"/>
      <c r="BP49"/>
    </row>
    <row r="50" spans="6:68" x14ac:dyDescent="0.25">
      <c r="F50" s="43" t="s">
        <v>18</v>
      </c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 t="s">
        <v>15</v>
      </c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BG50"/>
      <c r="BH50"/>
      <c r="BI50"/>
      <c r="BJ50"/>
      <c r="BK50"/>
      <c r="BL50"/>
      <c r="BM50"/>
      <c r="BN50"/>
      <c r="BO50"/>
      <c r="BP50"/>
    </row>
  </sheetData>
  <mergeCells count="4">
    <mergeCell ref="A14:B14"/>
    <mergeCell ref="C9:C10"/>
    <mergeCell ref="D8:D9"/>
    <mergeCell ref="F14:X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opLeftCell="A4" zoomScale="85" zoomScaleNormal="85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22" width="3.7109375" customWidth="1"/>
    <col min="23" max="32" width="3.7109375" style="60" customWidth="1"/>
  </cols>
  <sheetData>
    <row r="1" spans="1:32" hidden="1" x14ac:dyDescent="0.25">
      <c r="A1" s="84" t="str">
        <f>B7</f>
        <v>días</v>
      </c>
      <c r="B1" s="84" t="s">
        <v>19</v>
      </c>
      <c r="C1" s="84" t="s">
        <v>20</v>
      </c>
      <c r="D1" s="84" t="s">
        <v>21</v>
      </c>
      <c r="E1" s="84"/>
      <c r="F1" s="84"/>
      <c r="G1" s="84"/>
      <c r="H1" s="84"/>
      <c r="I1" s="84"/>
      <c r="J1" s="84"/>
      <c r="W1"/>
      <c r="X1"/>
      <c r="Y1"/>
      <c r="Z1"/>
      <c r="AA1"/>
      <c r="AB1"/>
      <c r="AC1"/>
      <c r="AD1"/>
      <c r="AE1"/>
      <c r="AF1"/>
    </row>
    <row r="2" spans="1:32" hidden="1" x14ac:dyDescent="0.25">
      <c r="A2" s="84" t="s">
        <v>24</v>
      </c>
      <c r="B2" s="84" t="s">
        <v>25</v>
      </c>
      <c r="C2" s="84" t="s">
        <v>26</v>
      </c>
      <c r="D2" s="84" t="s">
        <v>27</v>
      </c>
      <c r="E2" s="84" t="str">
        <f>CONCATENATE(B2," ",B5," ",C2," ",B11," ",B7)</f>
        <v>puede representarse llegando los 8 pacientes, a los 28 días</v>
      </c>
      <c r="F2" s="84"/>
      <c r="G2" s="84"/>
      <c r="H2" s="84"/>
      <c r="I2" s="84"/>
      <c r="J2" s="84"/>
      <c r="W2"/>
      <c r="X2"/>
      <c r="Y2"/>
      <c r="Z2"/>
      <c r="AA2"/>
      <c r="AB2"/>
      <c r="AC2"/>
      <c r="AD2"/>
      <c r="AE2"/>
      <c r="AF2"/>
    </row>
    <row r="3" spans="1:32" hidden="1" x14ac:dyDescent="0.25">
      <c r="A3" s="86"/>
      <c r="C3" s="86"/>
      <c r="D3" s="86"/>
      <c r="E3" s="86"/>
      <c r="F3" s="86"/>
      <c r="G3" s="86"/>
      <c r="H3" s="86"/>
      <c r="I3" s="86"/>
      <c r="J3" s="86"/>
      <c r="W3"/>
      <c r="X3"/>
      <c r="Y3"/>
      <c r="Z3"/>
      <c r="AA3"/>
      <c r="AB3"/>
      <c r="AC3"/>
      <c r="AD3"/>
      <c r="AE3"/>
      <c r="AF3"/>
    </row>
    <row r="4" spans="1:32" ht="18.75" x14ac:dyDescent="0.3">
      <c r="A4" s="103" t="s">
        <v>43</v>
      </c>
      <c r="D4" s="86"/>
      <c r="E4" s="86"/>
      <c r="F4" s="86"/>
      <c r="G4" s="86"/>
      <c r="H4" s="86"/>
      <c r="I4" s="86"/>
      <c r="J4" s="86"/>
      <c r="W4"/>
      <c r="X4"/>
      <c r="Y4"/>
      <c r="Z4"/>
      <c r="AA4"/>
      <c r="AB4"/>
      <c r="AC4"/>
      <c r="AD4"/>
      <c r="AE4"/>
      <c r="AF4"/>
    </row>
    <row r="5" spans="1:32" x14ac:dyDescent="0.25">
      <c r="A5" s="87" t="s">
        <v>22</v>
      </c>
      <c r="B5" s="88">
        <f>E5+D5+C5</f>
        <v>8</v>
      </c>
      <c r="C5" s="65">
        <v>2</v>
      </c>
      <c r="D5" s="64">
        <v>1</v>
      </c>
      <c r="E5" s="63">
        <v>5</v>
      </c>
      <c r="H5" s="1" t="s">
        <v>69</v>
      </c>
      <c r="W5"/>
      <c r="X5"/>
      <c r="Y5"/>
      <c r="Z5"/>
      <c r="AA5"/>
      <c r="AB5"/>
      <c r="AC5"/>
      <c r="AD5"/>
      <c r="AE5"/>
      <c r="AF5"/>
    </row>
    <row r="6" spans="1:32" ht="17.25" customHeight="1" x14ac:dyDescent="0.25">
      <c r="A6" s="86"/>
      <c r="C6" s="89"/>
      <c r="D6" s="90"/>
      <c r="E6" s="91"/>
      <c r="F6" s="86"/>
      <c r="G6" s="86"/>
      <c r="H6" s="3" t="s">
        <v>70</v>
      </c>
      <c r="I6" s="86"/>
      <c r="J6" s="86"/>
      <c r="W6"/>
      <c r="X6"/>
      <c r="Y6"/>
      <c r="Z6"/>
      <c r="AA6"/>
      <c r="AB6"/>
      <c r="AC6"/>
      <c r="AD6"/>
      <c r="AE6"/>
      <c r="AF6"/>
    </row>
    <row r="7" spans="1:32" ht="39.75" customHeight="1" x14ac:dyDescent="0.25">
      <c r="A7" s="2"/>
      <c r="B7" s="92" t="s">
        <v>3</v>
      </c>
      <c r="C7" s="93" t="str">
        <f>CONCATENATE(A1," ",B1," ",B5," ",C1)</f>
        <v>días de los 8 del grupo Interv</v>
      </c>
      <c r="D7" s="93" t="str">
        <f>CONCATENATE(A1," ",B1," ",B5," ",D1)</f>
        <v>días de los 8 del grupo Contr</v>
      </c>
      <c r="E7" s="86"/>
      <c r="F7" s="86"/>
      <c r="G7" s="166" t="s">
        <v>50</v>
      </c>
      <c r="H7" s="86"/>
      <c r="I7" s="86"/>
      <c r="J7" s="86"/>
      <c r="L7" s="84" t="s">
        <v>53</v>
      </c>
      <c r="P7" s="167" t="s">
        <v>22</v>
      </c>
      <c r="Q7" s="84" t="s">
        <v>54</v>
      </c>
      <c r="R7" s="86"/>
      <c r="S7" s="94"/>
      <c r="W7"/>
      <c r="X7"/>
      <c r="Y7"/>
      <c r="Z7"/>
      <c r="AA7"/>
      <c r="AB7"/>
      <c r="AC7"/>
      <c r="AD7"/>
      <c r="AE7"/>
      <c r="AF7"/>
    </row>
    <row r="8" spans="1:32" ht="26.25" x14ac:dyDescent="0.25">
      <c r="A8" s="66" t="s">
        <v>10</v>
      </c>
      <c r="B8" s="67">
        <v>5.1617615771931069</v>
      </c>
      <c r="C8" s="78">
        <f>B8*B5</f>
        <v>41.294092617544855</v>
      </c>
      <c r="D8" s="177">
        <f>(B8+B9)*B5</f>
        <v>56.957095241472238</v>
      </c>
      <c r="E8" s="94"/>
      <c r="F8" s="94"/>
      <c r="W8"/>
      <c r="X8"/>
      <c r="Y8"/>
      <c r="Z8"/>
      <c r="AA8"/>
      <c r="AB8"/>
      <c r="AC8"/>
      <c r="AD8"/>
      <c r="AE8"/>
      <c r="AF8"/>
    </row>
    <row r="9" spans="1:32" ht="26.25" x14ac:dyDescent="0.25">
      <c r="A9" s="68" t="s">
        <v>8</v>
      </c>
      <c r="B9" s="69">
        <v>1.9578753279909229</v>
      </c>
      <c r="C9" s="176">
        <f>(B10+B9)*B5</f>
        <v>182.70590738245514</v>
      </c>
      <c r="D9" s="177"/>
      <c r="E9" s="90"/>
      <c r="F9" s="96"/>
      <c r="G9" s="96"/>
      <c r="H9" s="96"/>
      <c r="I9" s="96"/>
      <c r="J9" s="96"/>
      <c r="W9"/>
      <c r="X9"/>
      <c r="Y9"/>
      <c r="Z9"/>
      <c r="AA9"/>
      <c r="AB9"/>
      <c r="AC9"/>
      <c r="AD9"/>
      <c r="AE9"/>
      <c r="AF9"/>
    </row>
    <row r="10" spans="1:32" ht="26.25" x14ac:dyDescent="0.25">
      <c r="A10" s="70" t="s">
        <v>9</v>
      </c>
      <c r="B10" s="71">
        <v>20.880363094815969</v>
      </c>
      <c r="C10" s="176"/>
      <c r="D10" s="79">
        <f>B10*B5</f>
        <v>167.04290475852775</v>
      </c>
      <c r="E10" s="89"/>
      <c r="F10" s="96"/>
      <c r="H10" s="96"/>
      <c r="I10" s="96"/>
      <c r="J10" s="96"/>
      <c r="W10"/>
      <c r="X10"/>
      <c r="Y10"/>
      <c r="Z10"/>
      <c r="AA10"/>
      <c r="AB10"/>
      <c r="AC10"/>
      <c r="AD10"/>
      <c r="AE10"/>
      <c r="AF10"/>
    </row>
    <row r="11" spans="1:32" x14ac:dyDescent="0.25">
      <c r="A11" s="5"/>
      <c r="B11" s="72">
        <v>28</v>
      </c>
      <c r="C11" s="98">
        <f>C8+C9</f>
        <v>224</v>
      </c>
      <c r="D11" s="98">
        <f>D8+D10</f>
        <v>224</v>
      </c>
      <c r="E11" s="99"/>
      <c r="F11" s="99"/>
      <c r="G11" s="99"/>
      <c r="H11" s="99"/>
      <c r="I11" s="99"/>
      <c r="J11" s="99"/>
      <c r="W11"/>
      <c r="X11"/>
      <c r="Y11"/>
      <c r="Z11"/>
      <c r="AA11"/>
      <c r="AB11"/>
      <c r="AC11"/>
      <c r="AD11"/>
      <c r="AE11"/>
      <c r="AF11"/>
    </row>
    <row r="12" spans="1:32" ht="9" customHeight="1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W12"/>
      <c r="X12"/>
      <c r="Y12"/>
      <c r="Z12"/>
      <c r="AA12"/>
      <c r="AB12"/>
      <c r="AC12"/>
      <c r="AD12"/>
      <c r="AE12"/>
      <c r="AF12"/>
    </row>
    <row r="13" spans="1:32" x14ac:dyDescent="0.25">
      <c r="A13" s="86"/>
      <c r="B13" s="86"/>
      <c r="C13" s="57">
        <f>(E5+D5)*B11</f>
        <v>168</v>
      </c>
      <c r="D13" s="57">
        <f>E5*B11</f>
        <v>140</v>
      </c>
      <c r="E13" s="86"/>
      <c r="F13" s="100" t="s">
        <v>28</v>
      </c>
      <c r="G13" s="100"/>
      <c r="H13" s="100"/>
      <c r="I13" s="100"/>
      <c r="J13" s="100"/>
      <c r="W13"/>
      <c r="X13"/>
      <c r="Y13"/>
      <c r="Z13"/>
      <c r="AA13"/>
      <c r="AB13"/>
      <c r="AC13"/>
      <c r="AD13"/>
      <c r="AE13"/>
      <c r="AF13"/>
    </row>
    <row r="14" spans="1:32" ht="36" customHeight="1" x14ac:dyDescent="0.25">
      <c r="A14" s="175" t="s">
        <v>23</v>
      </c>
      <c r="B14" s="175"/>
      <c r="C14" s="101">
        <f>C9-C13</f>
        <v>14.705907382455138</v>
      </c>
      <c r="D14" s="101">
        <f>D10-D13</f>
        <v>27.042904758527754</v>
      </c>
      <c r="F14" s="178" t="str">
        <f>IF((AND(((B9+B10)/B11)&gt;((D5+E5)/B5),(B10/B11)&gt;(E5/B5))),E2,#REF!)</f>
        <v>puede representarse llegando los 8 pacientes, a los 28 días</v>
      </c>
      <c r="G14" s="179"/>
      <c r="H14" s="179"/>
      <c r="I14" s="179"/>
      <c r="J14" s="179"/>
      <c r="K14" s="179"/>
      <c r="L14" s="179"/>
      <c r="M14" s="180"/>
      <c r="W14"/>
      <c r="X14"/>
      <c r="Y14"/>
      <c r="Z14"/>
      <c r="AA14"/>
      <c r="AB14"/>
      <c r="AC14"/>
      <c r="AD14"/>
      <c r="AE14"/>
      <c r="AF14"/>
    </row>
    <row r="15" spans="1:32" ht="12.75" customHeight="1" x14ac:dyDescent="0.25">
      <c r="A15" s="83"/>
      <c r="B15" s="83"/>
      <c r="C15" s="83"/>
      <c r="D15" s="83"/>
      <c r="F15" s="43"/>
      <c r="G15" s="43"/>
      <c r="H15" s="43"/>
      <c r="I15" s="43"/>
      <c r="J15" s="43"/>
      <c r="K15" s="43"/>
      <c r="O15" s="43"/>
      <c r="P15" s="43"/>
      <c r="Q15" s="43"/>
      <c r="R15" s="43"/>
      <c r="S15" s="43"/>
      <c r="W15"/>
      <c r="X15"/>
      <c r="Y15"/>
      <c r="Z15"/>
      <c r="AA15"/>
      <c r="AB15"/>
      <c r="AC15"/>
      <c r="AD15"/>
      <c r="AE15"/>
      <c r="AF15"/>
    </row>
    <row r="16" spans="1:32" ht="12.75" customHeight="1" x14ac:dyDescent="0.25">
      <c r="A16" s="83"/>
      <c r="B16" s="83"/>
      <c r="C16" s="83"/>
      <c r="D16" s="83"/>
      <c r="F16" s="43"/>
      <c r="G16" s="43"/>
      <c r="H16" s="43"/>
      <c r="I16" s="43"/>
      <c r="J16" s="43"/>
      <c r="K16" s="43"/>
      <c r="O16" s="43"/>
      <c r="P16" s="43"/>
      <c r="Q16" s="43"/>
      <c r="R16" s="43"/>
      <c r="S16" s="43"/>
      <c r="W16"/>
      <c r="X16"/>
      <c r="Y16"/>
      <c r="Z16"/>
      <c r="AA16"/>
      <c r="AB16"/>
      <c r="AC16"/>
      <c r="AD16"/>
      <c r="AE16"/>
      <c r="AF16"/>
    </row>
    <row r="17" spans="1:32" ht="12.75" customHeight="1" x14ac:dyDescent="0.25">
      <c r="A17" s="73" t="s">
        <v>56</v>
      </c>
      <c r="B17" s="73"/>
      <c r="C17" s="83"/>
      <c r="D17" s="83"/>
      <c r="F17" s="43" t="s">
        <v>18</v>
      </c>
      <c r="G17" s="43"/>
      <c r="H17" s="43"/>
      <c r="I17" s="43"/>
      <c r="J17" s="43"/>
      <c r="K17" s="43"/>
      <c r="O17" s="43" t="s">
        <v>15</v>
      </c>
      <c r="P17" s="43"/>
      <c r="Q17" s="43"/>
      <c r="R17" s="43"/>
      <c r="S17" s="43"/>
      <c r="W17"/>
      <c r="X17"/>
      <c r="Y17"/>
      <c r="Z17"/>
      <c r="AA17"/>
      <c r="AB17"/>
      <c r="AC17"/>
      <c r="AD17"/>
      <c r="AE17"/>
      <c r="AF17"/>
    </row>
    <row r="18" spans="1:32" ht="15.75" thickBot="1" x14ac:dyDescent="0.3">
      <c r="A18" t="s">
        <v>35</v>
      </c>
      <c r="D18" s="77"/>
      <c r="F18" s="43" t="s">
        <v>17</v>
      </c>
      <c r="G18" s="43"/>
      <c r="H18" s="43"/>
      <c r="I18" s="43"/>
      <c r="J18" s="43"/>
      <c r="K18" s="43"/>
      <c r="W18"/>
      <c r="X18"/>
      <c r="Y18"/>
      <c r="Z18"/>
      <c r="AA18"/>
      <c r="AB18"/>
      <c r="AC18"/>
      <c r="AD18"/>
      <c r="AE18"/>
      <c r="AF18"/>
    </row>
    <row r="19" spans="1:32" ht="18.75" x14ac:dyDescent="0.25">
      <c r="A19" t="s">
        <v>36</v>
      </c>
      <c r="F19" s="102">
        <v>1</v>
      </c>
      <c r="G19" s="102">
        <v>2</v>
      </c>
      <c r="H19" s="102">
        <v>3</v>
      </c>
      <c r="I19" s="102">
        <v>4</v>
      </c>
      <c r="J19" s="102">
        <v>5</v>
      </c>
      <c r="K19" s="113">
        <v>6</v>
      </c>
      <c r="L19" s="104">
        <v>7</v>
      </c>
      <c r="M19" s="104">
        <v>8</v>
      </c>
      <c r="O19" s="102">
        <v>1</v>
      </c>
      <c r="P19" s="102">
        <v>2</v>
      </c>
      <c r="Q19" s="102">
        <v>3</v>
      </c>
      <c r="R19" s="102">
        <v>4</v>
      </c>
      <c r="S19" s="102">
        <v>5</v>
      </c>
      <c r="T19" s="109">
        <v>6</v>
      </c>
      <c r="U19" s="104">
        <v>7</v>
      </c>
      <c r="V19" s="104">
        <v>8</v>
      </c>
      <c r="W19" s="104"/>
      <c r="X19" s="104"/>
      <c r="Y19" s="104"/>
      <c r="Z19" s="104"/>
      <c r="AA19"/>
      <c r="AB19"/>
      <c r="AC19"/>
      <c r="AD19"/>
      <c r="AE19"/>
      <c r="AF19"/>
    </row>
    <row r="20" spans="1:32" x14ac:dyDescent="0.25">
      <c r="D20" s="74" t="str">
        <f>B7</f>
        <v>días</v>
      </c>
      <c r="E20" s="61">
        <v>1</v>
      </c>
      <c r="F20" s="58"/>
      <c r="G20" s="58"/>
      <c r="H20" s="58"/>
      <c r="I20" s="58"/>
      <c r="J20" s="58"/>
      <c r="K20" s="114"/>
      <c r="L20" s="111"/>
      <c r="M20" s="58"/>
      <c r="N20" s="61">
        <v>1</v>
      </c>
      <c r="O20" s="58"/>
      <c r="P20" s="58"/>
      <c r="Q20" s="58"/>
      <c r="R20" s="58"/>
      <c r="S20" s="58"/>
      <c r="T20" s="114"/>
      <c r="U20" s="106"/>
      <c r="V20" s="81"/>
      <c r="W20" s="61">
        <v>1</v>
      </c>
      <c r="X20" s="168" t="s">
        <v>3</v>
      </c>
      <c r="Y20" s="59"/>
      <c r="Z20" s="59"/>
      <c r="AA20" s="59"/>
      <c r="AB20" s="59"/>
      <c r="AC20" s="59"/>
      <c r="AD20" s="59"/>
      <c r="AE20" s="59"/>
      <c r="AF20" s="59"/>
    </row>
    <row r="21" spans="1:32" ht="15.75" thickBot="1" x14ac:dyDescent="0.3">
      <c r="E21" s="61">
        <v>2</v>
      </c>
      <c r="F21" s="58"/>
      <c r="G21" s="58"/>
      <c r="H21" s="58"/>
      <c r="I21" s="58"/>
      <c r="J21" s="58"/>
      <c r="K21" s="114"/>
      <c r="L21" s="111"/>
      <c r="M21" s="58"/>
      <c r="N21" s="61">
        <v>2</v>
      </c>
      <c r="O21" s="58"/>
      <c r="P21" s="58"/>
      <c r="Q21" s="58"/>
      <c r="R21" s="58"/>
      <c r="S21" s="58"/>
      <c r="T21" s="114"/>
      <c r="U21" s="106"/>
      <c r="V21" s="81"/>
      <c r="W21" s="61">
        <v>2</v>
      </c>
      <c r="X21" s="59"/>
      <c r="Y21" s="59"/>
      <c r="Z21" s="59"/>
      <c r="AA21" s="59"/>
      <c r="AB21" s="59"/>
      <c r="AC21" s="59"/>
      <c r="AD21" s="59"/>
      <c r="AE21" s="59"/>
      <c r="AF21" s="59"/>
    </row>
    <row r="22" spans="1:32" x14ac:dyDescent="0.25">
      <c r="A22" s="116" t="s">
        <v>48</v>
      </c>
      <c r="B22" s="117"/>
      <c r="C22" s="117"/>
      <c r="D22" s="118"/>
      <c r="E22" s="61">
        <v>3</v>
      </c>
      <c r="F22" s="58"/>
      <c r="G22" s="58"/>
      <c r="H22" s="58"/>
      <c r="I22" s="58"/>
      <c r="J22" s="58"/>
      <c r="K22" s="114"/>
      <c r="L22" s="111"/>
      <c r="M22" s="58"/>
      <c r="N22" s="61">
        <v>3</v>
      </c>
      <c r="O22" s="58"/>
      <c r="P22" s="58"/>
      <c r="Q22" s="58"/>
      <c r="R22" s="58"/>
      <c r="S22" s="58"/>
      <c r="T22" s="114"/>
      <c r="U22" s="106"/>
      <c r="V22" s="81"/>
      <c r="W22" s="61">
        <v>3</v>
      </c>
      <c r="X22" s="59"/>
      <c r="Y22" s="59"/>
      <c r="Z22" s="59"/>
      <c r="AA22" s="59"/>
      <c r="AB22" s="59"/>
      <c r="AC22" s="59"/>
      <c r="AD22" s="59"/>
      <c r="AE22" s="59"/>
      <c r="AF22" s="59"/>
    </row>
    <row r="23" spans="1:32" x14ac:dyDescent="0.25">
      <c r="A23" s="119" t="s">
        <v>29</v>
      </c>
      <c r="B23" s="120" t="s">
        <v>30</v>
      </c>
      <c r="C23" s="120" t="s">
        <v>31</v>
      </c>
      <c r="D23" s="121" t="s">
        <v>22</v>
      </c>
      <c r="E23" s="61">
        <v>4</v>
      </c>
      <c r="F23" s="58"/>
      <c r="G23" s="58"/>
      <c r="H23" s="58"/>
      <c r="I23" s="58"/>
      <c r="J23" s="58"/>
      <c r="K23" s="114"/>
      <c r="L23" s="111"/>
      <c r="M23" s="58"/>
      <c r="N23" s="61">
        <v>4</v>
      </c>
      <c r="O23" s="58"/>
      <c r="P23" s="58"/>
      <c r="Q23" s="58"/>
      <c r="R23" s="58"/>
      <c r="S23" s="58"/>
      <c r="T23" s="114"/>
      <c r="U23" s="106"/>
      <c r="V23" s="81"/>
      <c r="W23" s="61">
        <v>4</v>
      </c>
      <c r="X23" s="59"/>
      <c r="Y23" s="59"/>
      <c r="Z23" s="59"/>
      <c r="AA23" s="59"/>
      <c r="AB23" s="59"/>
      <c r="AC23" s="59"/>
      <c r="AD23" s="59"/>
      <c r="AE23" s="59"/>
      <c r="AF23" s="59"/>
    </row>
    <row r="24" spans="1:32" x14ac:dyDescent="0.25">
      <c r="A24" s="122">
        <v>0.28970000000000001</v>
      </c>
      <c r="B24" s="129">
        <v>0.41399999999999998</v>
      </c>
      <c r="C24" s="123">
        <f>B24-A24</f>
        <v>0.12429999999999997</v>
      </c>
      <c r="D24" s="124">
        <f>1/C24</f>
        <v>8.0450522928399053</v>
      </c>
      <c r="E24" s="61">
        <v>5</v>
      </c>
      <c r="F24" s="58"/>
      <c r="G24" s="58"/>
      <c r="H24" s="58"/>
      <c r="I24" s="58"/>
      <c r="J24" s="58"/>
      <c r="K24" s="114"/>
      <c r="L24" s="111"/>
      <c r="M24" s="58"/>
      <c r="N24" s="61">
        <v>5</v>
      </c>
      <c r="O24" s="58"/>
      <c r="P24" s="58"/>
      <c r="Q24" s="58"/>
      <c r="R24" s="58"/>
      <c r="S24" s="58"/>
      <c r="T24" s="114"/>
      <c r="U24" s="106"/>
      <c r="V24" s="81"/>
      <c r="W24" s="61">
        <v>5</v>
      </c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ht="15.75" thickBot="1" x14ac:dyDescent="0.3">
      <c r="A25" s="125" t="s">
        <v>32</v>
      </c>
      <c r="B25" s="126">
        <f>A24*D24</f>
        <v>2.3306516492357208</v>
      </c>
      <c r="C25" s="127">
        <f>C24*D24</f>
        <v>1</v>
      </c>
      <c r="D25" s="128">
        <f>(1-B24)*D24</f>
        <v>4.7144006436041854</v>
      </c>
      <c r="E25" s="61">
        <v>6</v>
      </c>
      <c r="F25" s="58"/>
      <c r="G25" s="58"/>
      <c r="H25" s="58"/>
      <c r="I25" s="58"/>
      <c r="J25" s="58"/>
      <c r="K25" s="114"/>
      <c r="L25" s="111"/>
      <c r="M25" s="58"/>
      <c r="N25" s="61">
        <v>6</v>
      </c>
      <c r="O25" s="58"/>
      <c r="P25" s="58"/>
      <c r="Q25" s="58"/>
      <c r="R25" s="58"/>
      <c r="S25" s="58"/>
      <c r="T25" s="114"/>
      <c r="U25" s="106"/>
      <c r="V25" s="81"/>
      <c r="W25" s="61">
        <v>6</v>
      </c>
      <c r="X25" s="59"/>
      <c r="Y25" s="59"/>
      <c r="Z25" s="59"/>
      <c r="AA25" s="59"/>
      <c r="AB25" s="59"/>
      <c r="AC25" s="59"/>
      <c r="AD25" s="59"/>
      <c r="AE25" s="59"/>
      <c r="AF25" s="59"/>
    </row>
    <row r="26" spans="1:32" x14ac:dyDescent="0.25">
      <c r="E26" s="61">
        <v>7</v>
      </c>
      <c r="F26" s="58"/>
      <c r="G26" s="58"/>
      <c r="H26" s="58"/>
      <c r="I26" s="58"/>
      <c r="J26" s="58"/>
      <c r="K26" s="114"/>
      <c r="L26" s="111"/>
      <c r="M26" s="58"/>
      <c r="N26" s="61">
        <v>7</v>
      </c>
      <c r="O26" s="58"/>
      <c r="P26" s="58"/>
      <c r="Q26" s="58"/>
      <c r="R26" s="58"/>
      <c r="S26" s="58"/>
      <c r="T26" s="114"/>
      <c r="U26" s="106"/>
      <c r="V26" s="81"/>
      <c r="W26" s="61">
        <v>7</v>
      </c>
    </row>
    <row r="27" spans="1:32" x14ac:dyDescent="0.25">
      <c r="A27" s="164"/>
      <c r="E27" s="61">
        <v>8</v>
      </c>
      <c r="F27" s="58"/>
      <c r="G27" s="58"/>
      <c r="H27" s="58"/>
      <c r="I27" s="58"/>
      <c r="J27" s="58"/>
      <c r="K27" s="114"/>
      <c r="L27" s="111"/>
      <c r="M27" s="75"/>
      <c r="N27" s="61">
        <v>8</v>
      </c>
      <c r="O27" s="58"/>
      <c r="P27" s="58"/>
      <c r="Q27" s="58"/>
      <c r="R27" s="58"/>
      <c r="S27" s="58"/>
      <c r="T27" s="114"/>
      <c r="U27" s="106"/>
      <c r="V27" s="106"/>
      <c r="W27" s="61">
        <v>8</v>
      </c>
    </row>
    <row r="28" spans="1:32" x14ac:dyDescent="0.25">
      <c r="E28" s="61">
        <v>9</v>
      </c>
      <c r="F28" s="58"/>
      <c r="G28" s="58"/>
      <c r="H28" s="58"/>
      <c r="I28" s="58"/>
      <c r="J28" s="58"/>
      <c r="K28" s="114"/>
      <c r="L28" s="112"/>
      <c r="M28" s="112"/>
      <c r="N28" s="61">
        <v>9</v>
      </c>
      <c r="O28" s="58"/>
      <c r="P28" s="58"/>
      <c r="Q28" s="58"/>
      <c r="R28" s="58"/>
      <c r="S28" s="58"/>
      <c r="T28" s="114"/>
      <c r="U28" s="106"/>
      <c r="V28" s="106"/>
      <c r="W28" s="61">
        <v>9</v>
      </c>
    </row>
    <row r="29" spans="1:32" x14ac:dyDescent="0.25">
      <c r="E29" s="61">
        <v>10</v>
      </c>
      <c r="F29" s="58"/>
      <c r="G29" s="58"/>
      <c r="H29" s="58"/>
      <c r="I29" s="58"/>
      <c r="J29" s="58"/>
      <c r="K29" s="114"/>
      <c r="L29" s="112"/>
      <c r="M29" s="112"/>
      <c r="N29" s="61">
        <v>10</v>
      </c>
      <c r="O29" s="58"/>
      <c r="P29" s="58"/>
      <c r="Q29" s="58"/>
      <c r="R29" s="58"/>
      <c r="S29" s="58"/>
      <c r="T29" s="165"/>
      <c r="U29" s="107"/>
      <c r="V29" s="107"/>
      <c r="W29" s="61">
        <v>10</v>
      </c>
    </row>
    <row r="30" spans="1:32" x14ac:dyDescent="0.25">
      <c r="E30" s="61">
        <v>11</v>
      </c>
      <c r="F30" s="58"/>
      <c r="G30" s="58"/>
      <c r="H30" s="58"/>
      <c r="I30" s="58"/>
      <c r="J30" s="58"/>
      <c r="K30" s="114"/>
      <c r="L30" s="112"/>
      <c r="M30" s="112"/>
      <c r="N30" s="61">
        <v>11</v>
      </c>
      <c r="O30" s="58"/>
      <c r="P30" s="58"/>
      <c r="Q30" s="58"/>
      <c r="R30" s="58"/>
      <c r="S30" s="58"/>
      <c r="T30" s="165"/>
      <c r="U30" s="107"/>
      <c r="V30" s="82"/>
      <c r="W30" s="61">
        <v>11</v>
      </c>
    </row>
    <row r="31" spans="1:32" x14ac:dyDescent="0.25">
      <c r="E31" s="61">
        <v>12</v>
      </c>
      <c r="F31" s="58"/>
      <c r="G31" s="58"/>
      <c r="H31" s="58"/>
      <c r="I31" s="58"/>
      <c r="J31" s="58"/>
      <c r="K31" s="114"/>
      <c r="L31" s="112"/>
      <c r="M31" s="105"/>
      <c r="N31" s="61">
        <v>12</v>
      </c>
      <c r="O31" s="58"/>
      <c r="P31" s="58"/>
      <c r="Q31" s="58"/>
      <c r="R31" s="58"/>
      <c r="S31" s="58"/>
      <c r="T31" s="108"/>
      <c r="U31" s="107"/>
      <c r="V31" s="82"/>
      <c r="W31" s="61">
        <v>12</v>
      </c>
    </row>
    <row r="32" spans="1:32" x14ac:dyDescent="0.25">
      <c r="E32" s="61">
        <v>13</v>
      </c>
      <c r="F32" s="58"/>
      <c r="G32" s="58"/>
      <c r="H32" s="58"/>
      <c r="I32" s="58"/>
      <c r="J32" s="58"/>
      <c r="K32" s="114"/>
      <c r="L32" s="112"/>
      <c r="M32" s="75"/>
      <c r="N32" s="61">
        <v>13</v>
      </c>
      <c r="O32" s="58"/>
      <c r="P32" s="58"/>
      <c r="Q32" s="58"/>
      <c r="R32" s="58"/>
      <c r="S32" s="58"/>
      <c r="T32" s="108"/>
      <c r="U32" s="107"/>
      <c r="V32" s="82"/>
      <c r="W32" s="61">
        <v>13</v>
      </c>
    </row>
    <row r="33" spans="5:23" x14ac:dyDescent="0.25">
      <c r="E33" s="61">
        <v>14</v>
      </c>
      <c r="F33" s="58"/>
      <c r="G33" s="58"/>
      <c r="H33" s="58"/>
      <c r="I33" s="58"/>
      <c r="J33" s="58"/>
      <c r="K33" s="114"/>
      <c r="L33" s="112"/>
      <c r="M33" s="75"/>
      <c r="N33" s="61">
        <v>14</v>
      </c>
      <c r="O33" s="58"/>
      <c r="P33" s="58"/>
      <c r="Q33" s="58"/>
      <c r="R33" s="58"/>
      <c r="S33" s="58"/>
      <c r="T33" s="108"/>
      <c r="U33" s="107"/>
      <c r="V33" s="82"/>
      <c r="W33" s="61">
        <v>14</v>
      </c>
    </row>
    <row r="34" spans="5:23" x14ac:dyDescent="0.25">
      <c r="E34" s="61">
        <v>15</v>
      </c>
      <c r="F34" s="58"/>
      <c r="G34" s="58"/>
      <c r="H34" s="58"/>
      <c r="I34" s="58"/>
      <c r="J34" s="58"/>
      <c r="K34" s="114"/>
      <c r="L34" s="112"/>
      <c r="M34" s="75"/>
      <c r="N34" s="61">
        <v>15</v>
      </c>
      <c r="O34" s="58"/>
      <c r="P34" s="58"/>
      <c r="Q34" s="58"/>
      <c r="R34" s="58"/>
      <c r="S34" s="58"/>
      <c r="T34" s="108"/>
      <c r="U34" s="107"/>
      <c r="V34" s="82"/>
      <c r="W34" s="61">
        <v>15</v>
      </c>
    </row>
    <row r="35" spans="5:23" x14ac:dyDescent="0.25">
      <c r="E35" s="61">
        <v>16</v>
      </c>
      <c r="F35" s="58"/>
      <c r="G35" s="58"/>
      <c r="H35" s="58"/>
      <c r="I35" s="58"/>
      <c r="J35" s="58"/>
      <c r="K35" s="114"/>
      <c r="L35" s="112"/>
      <c r="M35" s="75"/>
      <c r="N35" s="61">
        <v>16</v>
      </c>
      <c r="O35" s="58"/>
      <c r="P35" s="58"/>
      <c r="Q35" s="58"/>
      <c r="R35" s="58"/>
      <c r="S35" s="58"/>
      <c r="T35" s="108"/>
      <c r="U35" s="107"/>
      <c r="V35" s="82"/>
      <c r="W35" s="61">
        <v>16</v>
      </c>
    </row>
    <row r="36" spans="5:23" x14ac:dyDescent="0.25">
      <c r="E36" s="61">
        <v>17</v>
      </c>
      <c r="F36" s="58"/>
      <c r="G36" s="58"/>
      <c r="H36" s="58"/>
      <c r="I36" s="58"/>
      <c r="J36" s="58"/>
      <c r="K36" s="114"/>
      <c r="L36" s="112"/>
      <c r="M36" s="75"/>
      <c r="N36" s="61">
        <v>17</v>
      </c>
      <c r="O36" s="58"/>
      <c r="P36" s="58"/>
      <c r="Q36" s="58"/>
      <c r="R36" s="58"/>
      <c r="S36" s="58"/>
      <c r="T36" s="108"/>
      <c r="U36" s="107"/>
      <c r="V36" s="82"/>
      <c r="W36" s="61">
        <v>17</v>
      </c>
    </row>
    <row r="37" spans="5:23" x14ac:dyDescent="0.25">
      <c r="E37" s="61">
        <v>18</v>
      </c>
      <c r="F37" s="58"/>
      <c r="G37" s="58"/>
      <c r="H37" s="58"/>
      <c r="I37" s="58"/>
      <c r="J37" s="58"/>
      <c r="K37" s="114"/>
      <c r="L37" s="112"/>
      <c r="M37" s="75"/>
      <c r="N37" s="61">
        <v>18</v>
      </c>
      <c r="O37" s="58"/>
      <c r="P37" s="58"/>
      <c r="Q37" s="58"/>
      <c r="R37" s="58"/>
      <c r="S37" s="58"/>
      <c r="T37" s="108"/>
      <c r="U37" s="107"/>
      <c r="V37" s="82"/>
      <c r="W37" s="61">
        <v>18</v>
      </c>
    </row>
    <row r="38" spans="5:23" x14ac:dyDescent="0.25">
      <c r="E38" s="61">
        <v>19</v>
      </c>
      <c r="F38" s="58"/>
      <c r="G38" s="58"/>
      <c r="H38" s="58"/>
      <c r="I38" s="58"/>
      <c r="J38" s="58"/>
      <c r="K38" s="114"/>
      <c r="L38" s="112"/>
      <c r="M38" s="75"/>
      <c r="N38" s="61">
        <v>19</v>
      </c>
      <c r="O38" s="58"/>
      <c r="P38" s="58"/>
      <c r="Q38" s="58"/>
      <c r="R38" s="58"/>
      <c r="S38" s="58"/>
      <c r="T38" s="108"/>
      <c r="U38" s="107"/>
      <c r="V38" s="82"/>
      <c r="W38" s="61">
        <v>19</v>
      </c>
    </row>
    <row r="39" spans="5:23" x14ac:dyDescent="0.25">
      <c r="E39" s="61">
        <v>20</v>
      </c>
      <c r="F39" s="58"/>
      <c r="G39" s="58"/>
      <c r="H39" s="58"/>
      <c r="I39" s="58"/>
      <c r="J39" s="58"/>
      <c r="K39" s="114"/>
      <c r="L39" s="112"/>
      <c r="M39" s="75"/>
      <c r="N39" s="61">
        <v>20</v>
      </c>
      <c r="O39" s="58"/>
      <c r="P39" s="58"/>
      <c r="Q39" s="58"/>
      <c r="R39" s="58"/>
      <c r="S39" s="58"/>
      <c r="T39" s="108"/>
      <c r="U39" s="107"/>
      <c r="V39" s="82"/>
      <c r="W39" s="61">
        <v>20</v>
      </c>
    </row>
    <row r="40" spans="5:23" x14ac:dyDescent="0.25">
      <c r="E40" s="61">
        <v>21</v>
      </c>
      <c r="F40" s="58"/>
      <c r="G40" s="58"/>
      <c r="H40" s="58"/>
      <c r="I40" s="58"/>
      <c r="J40" s="58"/>
      <c r="K40" s="114"/>
      <c r="L40" s="112"/>
      <c r="M40" s="75"/>
      <c r="N40" s="61">
        <v>21</v>
      </c>
      <c r="O40" s="58"/>
      <c r="P40" s="58"/>
      <c r="Q40" s="58"/>
      <c r="R40" s="58"/>
      <c r="S40" s="58"/>
      <c r="T40" s="108"/>
      <c r="U40" s="107"/>
      <c r="V40" s="82"/>
      <c r="W40" s="61">
        <v>21</v>
      </c>
    </row>
    <row r="41" spans="5:23" x14ac:dyDescent="0.25">
      <c r="E41" s="61">
        <v>22</v>
      </c>
      <c r="F41" s="58"/>
      <c r="G41" s="58"/>
      <c r="H41" s="58"/>
      <c r="I41" s="58"/>
      <c r="J41" s="58"/>
      <c r="K41" s="114"/>
      <c r="L41" s="112"/>
      <c r="M41" s="75"/>
      <c r="N41" s="61">
        <v>22</v>
      </c>
      <c r="O41" s="58"/>
      <c r="P41" s="58"/>
      <c r="Q41" s="58"/>
      <c r="R41" s="58"/>
      <c r="S41" s="58"/>
      <c r="T41" s="108"/>
      <c r="U41" s="107"/>
      <c r="V41" s="82"/>
      <c r="W41" s="61">
        <v>22</v>
      </c>
    </row>
    <row r="42" spans="5:23" x14ac:dyDescent="0.25">
      <c r="E42" s="61">
        <v>23</v>
      </c>
      <c r="F42" s="58"/>
      <c r="G42" s="58"/>
      <c r="H42" s="58"/>
      <c r="I42" s="58"/>
      <c r="J42" s="58"/>
      <c r="K42" s="114"/>
      <c r="L42" s="112"/>
      <c r="M42" s="75"/>
      <c r="N42" s="61">
        <v>23</v>
      </c>
      <c r="O42" s="58"/>
      <c r="P42" s="58"/>
      <c r="Q42" s="58"/>
      <c r="R42" s="58"/>
      <c r="S42" s="58"/>
      <c r="T42" s="108"/>
      <c r="U42" s="107"/>
      <c r="V42" s="82"/>
      <c r="W42" s="61">
        <v>23</v>
      </c>
    </row>
    <row r="43" spans="5:23" x14ac:dyDescent="0.25">
      <c r="E43" s="61">
        <v>24</v>
      </c>
      <c r="F43" s="58"/>
      <c r="G43" s="58"/>
      <c r="H43" s="58"/>
      <c r="I43" s="58"/>
      <c r="J43" s="58"/>
      <c r="K43" s="114"/>
      <c r="L43" s="112"/>
      <c r="M43" s="75"/>
      <c r="N43" s="61">
        <v>24</v>
      </c>
      <c r="O43" s="58"/>
      <c r="P43" s="58"/>
      <c r="Q43" s="58"/>
      <c r="R43" s="58"/>
      <c r="S43" s="58"/>
      <c r="T43" s="108"/>
      <c r="U43" s="107"/>
      <c r="V43" s="82"/>
      <c r="W43" s="61">
        <v>24</v>
      </c>
    </row>
    <row r="44" spans="5:23" x14ac:dyDescent="0.25">
      <c r="E44" s="61">
        <v>25</v>
      </c>
      <c r="F44" s="58"/>
      <c r="G44" s="58"/>
      <c r="H44" s="58"/>
      <c r="I44" s="58"/>
      <c r="J44" s="58"/>
      <c r="K44" s="114"/>
      <c r="L44" s="112"/>
      <c r="M44" s="75"/>
      <c r="N44" s="61">
        <v>25</v>
      </c>
      <c r="O44" s="58"/>
      <c r="P44" s="58"/>
      <c r="Q44" s="58"/>
      <c r="R44" s="58"/>
      <c r="S44" s="58"/>
      <c r="T44" s="108"/>
      <c r="U44" s="107"/>
      <c r="V44" s="82"/>
      <c r="W44" s="61">
        <v>25</v>
      </c>
    </row>
    <row r="45" spans="5:23" x14ac:dyDescent="0.25">
      <c r="E45" s="61">
        <v>26</v>
      </c>
      <c r="F45" s="58"/>
      <c r="G45" s="58"/>
      <c r="H45" s="58"/>
      <c r="I45" s="58"/>
      <c r="J45" s="58"/>
      <c r="K45" s="114"/>
      <c r="L45" s="112"/>
      <c r="M45" s="75"/>
      <c r="N45" s="61">
        <v>26</v>
      </c>
      <c r="O45" s="58"/>
      <c r="P45" s="58"/>
      <c r="Q45" s="58"/>
      <c r="R45" s="58"/>
      <c r="S45" s="58"/>
      <c r="T45" s="108"/>
      <c r="U45" s="107"/>
      <c r="V45" s="82"/>
      <c r="W45" s="61">
        <v>26</v>
      </c>
    </row>
    <row r="46" spans="5:23" x14ac:dyDescent="0.25">
      <c r="E46" s="61">
        <v>27</v>
      </c>
      <c r="F46" s="58"/>
      <c r="G46" s="58"/>
      <c r="H46" s="58"/>
      <c r="I46" s="58"/>
      <c r="J46" s="58"/>
      <c r="K46" s="114"/>
      <c r="L46" s="112"/>
      <c r="M46" s="75"/>
      <c r="N46" s="61">
        <v>27</v>
      </c>
      <c r="O46" s="58"/>
      <c r="P46" s="58"/>
      <c r="Q46" s="58"/>
      <c r="R46" s="58"/>
      <c r="S46" s="58"/>
      <c r="T46" s="108"/>
      <c r="U46" s="107"/>
      <c r="V46" s="82"/>
      <c r="W46" s="61">
        <v>27</v>
      </c>
    </row>
    <row r="47" spans="5:23" x14ac:dyDescent="0.25">
      <c r="E47" s="61">
        <v>28</v>
      </c>
      <c r="F47" s="58"/>
      <c r="G47" s="58"/>
      <c r="H47" s="58"/>
      <c r="I47" s="58"/>
      <c r="J47" s="58"/>
      <c r="K47" s="114"/>
      <c r="L47" s="112"/>
      <c r="M47" s="75"/>
      <c r="N47" s="61">
        <v>28</v>
      </c>
      <c r="O47" s="58"/>
      <c r="P47" s="58"/>
      <c r="Q47" s="58"/>
      <c r="R47" s="58"/>
      <c r="S47" s="58"/>
      <c r="T47" s="108"/>
      <c r="U47" s="107"/>
      <c r="V47" s="82"/>
      <c r="W47" s="61">
        <v>28</v>
      </c>
    </row>
    <row r="48" spans="5:23" ht="19.5" thickBot="1" x14ac:dyDescent="0.3">
      <c r="F48" s="102">
        <v>1</v>
      </c>
      <c r="G48" s="102">
        <v>2</v>
      </c>
      <c r="H48" s="102">
        <v>3</v>
      </c>
      <c r="I48" s="102">
        <v>4</v>
      </c>
      <c r="J48" s="102">
        <v>5</v>
      </c>
      <c r="K48" s="115">
        <v>6</v>
      </c>
      <c r="L48" s="104">
        <v>7</v>
      </c>
      <c r="M48" s="104">
        <v>8</v>
      </c>
      <c r="O48" s="102">
        <v>1</v>
      </c>
      <c r="P48" s="102">
        <v>2</v>
      </c>
      <c r="Q48" s="102">
        <v>3</v>
      </c>
      <c r="R48" s="102">
        <v>4</v>
      </c>
      <c r="S48" s="102">
        <v>5</v>
      </c>
      <c r="T48" s="110">
        <v>6</v>
      </c>
      <c r="U48" s="104">
        <v>7</v>
      </c>
      <c r="V48" s="104">
        <v>8</v>
      </c>
      <c r="W48"/>
    </row>
    <row r="49" spans="6:32" x14ac:dyDescent="0.25">
      <c r="F49" s="43" t="s">
        <v>17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W49"/>
      <c r="X49"/>
      <c r="Y49"/>
      <c r="Z49"/>
      <c r="AA49"/>
      <c r="AB49"/>
      <c r="AC49"/>
      <c r="AD49"/>
      <c r="AE49"/>
      <c r="AF49"/>
    </row>
    <row r="50" spans="6:32" x14ac:dyDescent="0.25">
      <c r="F50" s="43" t="s">
        <v>18</v>
      </c>
      <c r="G50" s="43"/>
      <c r="H50" s="43"/>
      <c r="I50" s="43"/>
      <c r="J50" s="43"/>
      <c r="K50" s="43"/>
      <c r="L50" s="43"/>
      <c r="M50" s="43"/>
      <c r="N50" s="43"/>
      <c r="O50" s="43" t="s">
        <v>15</v>
      </c>
      <c r="P50" s="43"/>
      <c r="Q50" s="43"/>
      <c r="R50" s="43"/>
      <c r="S50" s="43"/>
      <c r="W50"/>
      <c r="X50"/>
      <c r="Y50"/>
      <c r="Z50"/>
      <c r="AA50"/>
      <c r="AB50"/>
      <c r="AC50"/>
      <c r="AD50"/>
      <c r="AE50"/>
      <c r="AF50"/>
    </row>
  </sheetData>
  <mergeCells count="4">
    <mergeCell ref="D8:D9"/>
    <mergeCell ref="C9:C10"/>
    <mergeCell ref="A14:B14"/>
    <mergeCell ref="F14:M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0"/>
  <sheetViews>
    <sheetView topLeftCell="A4" zoomScale="85" zoomScaleNormal="85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54" width="3.7109375" customWidth="1"/>
    <col min="55" max="64" width="3.7109375" style="60" customWidth="1"/>
  </cols>
  <sheetData>
    <row r="1" spans="1:64" hidden="1" x14ac:dyDescent="0.25">
      <c r="A1" s="84" t="str">
        <f>B7</f>
        <v>días</v>
      </c>
      <c r="B1" s="84" t="s">
        <v>19</v>
      </c>
      <c r="C1" s="84" t="s">
        <v>20</v>
      </c>
      <c r="D1" s="84" t="s">
        <v>21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BC1"/>
      <c r="BD1"/>
      <c r="BE1"/>
      <c r="BF1"/>
      <c r="BG1"/>
      <c r="BH1"/>
      <c r="BI1"/>
      <c r="BJ1"/>
      <c r="BK1"/>
      <c r="BL1"/>
    </row>
    <row r="2" spans="1:64" hidden="1" x14ac:dyDescent="0.25">
      <c r="A2" s="84" t="s">
        <v>24</v>
      </c>
      <c r="B2" s="84" t="s">
        <v>25</v>
      </c>
      <c r="C2" s="84" t="s">
        <v>26</v>
      </c>
      <c r="D2" s="84" t="s">
        <v>27</v>
      </c>
      <c r="E2" s="84" t="str">
        <f>CONCATENATE(B2," ",B5," ",C2," ",B11," ",B7)</f>
        <v>puede representarse llegando los 24 pacientes, a los 28 días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5" t="str">
        <f>CONCATENATE(A2," ",E2,D2)</f>
        <v>NO puede representarse llegando los 24 pacientes, a los 28 días, pues habría que recortar o ampliar los tiempos respectivos de uno o más pacientes "libres de evento" o "con evento"</v>
      </c>
      <c r="BC2"/>
      <c r="BD2"/>
      <c r="BE2"/>
      <c r="BF2"/>
      <c r="BG2"/>
      <c r="BH2"/>
      <c r="BI2"/>
      <c r="BJ2"/>
      <c r="BK2"/>
      <c r="BL2"/>
    </row>
    <row r="3" spans="1:64" hidden="1" x14ac:dyDescent="0.25">
      <c r="A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BC3"/>
      <c r="BD3"/>
      <c r="BE3"/>
      <c r="BF3"/>
      <c r="BG3"/>
      <c r="BH3"/>
      <c r="BI3"/>
      <c r="BJ3"/>
      <c r="BK3"/>
      <c r="BL3"/>
    </row>
    <row r="4" spans="1:64" ht="18.75" x14ac:dyDescent="0.3">
      <c r="A4" s="103" t="s">
        <v>42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U4" s="86"/>
      <c r="V4" s="86"/>
      <c r="W4" s="86"/>
      <c r="BC4"/>
      <c r="BD4"/>
      <c r="BE4"/>
      <c r="BF4"/>
      <c r="BG4"/>
      <c r="BH4"/>
      <c r="BI4"/>
      <c r="BJ4"/>
      <c r="BK4"/>
      <c r="BL4"/>
    </row>
    <row r="5" spans="1:64" x14ac:dyDescent="0.25">
      <c r="A5" s="87" t="s">
        <v>22</v>
      </c>
      <c r="B5" s="88">
        <f>E5+D5+C5</f>
        <v>24</v>
      </c>
      <c r="C5" s="65">
        <v>5</v>
      </c>
      <c r="D5" s="64">
        <v>1</v>
      </c>
      <c r="E5" s="63">
        <v>18</v>
      </c>
      <c r="H5" s="1" t="s">
        <v>69</v>
      </c>
      <c r="S5" s="86"/>
      <c r="U5" s="86"/>
      <c r="V5" s="86"/>
      <c r="W5" s="86"/>
      <c r="BC5"/>
      <c r="BD5"/>
      <c r="BE5"/>
      <c r="BF5"/>
      <c r="BG5"/>
      <c r="BH5"/>
      <c r="BI5"/>
      <c r="BJ5"/>
      <c r="BK5"/>
      <c r="BL5"/>
    </row>
    <row r="6" spans="1:64" ht="17.25" customHeight="1" x14ac:dyDescent="0.25">
      <c r="A6" s="86"/>
      <c r="C6" s="89"/>
      <c r="D6" s="90"/>
      <c r="E6" s="91"/>
      <c r="F6" s="86"/>
      <c r="G6" s="86"/>
      <c r="H6" s="3" t="s">
        <v>70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U6" s="86"/>
      <c r="V6" s="86"/>
      <c r="W6" s="86"/>
      <c r="BC6"/>
      <c r="BD6"/>
      <c r="BE6"/>
      <c r="BF6"/>
      <c r="BG6"/>
      <c r="BH6"/>
      <c r="BI6"/>
      <c r="BJ6"/>
      <c r="BK6"/>
      <c r="BL6"/>
    </row>
    <row r="7" spans="1:64" ht="39.75" customHeight="1" x14ac:dyDescent="0.25">
      <c r="A7" s="2"/>
      <c r="B7" s="92" t="s">
        <v>3</v>
      </c>
      <c r="C7" s="93" t="str">
        <f>CONCATENATE(A1," ",B1," ",B5," ",C1)</f>
        <v>días de los 24 del grupo Interv</v>
      </c>
      <c r="D7" s="93" t="str">
        <f>CONCATENATE(A1," ",B1," ",B5," ",D1)</f>
        <v>días de los 24 del grupo Contr</v>
      </c>
      <c r="E7" s="86"/>
      <c r="F7" s="86"/>
      <c r="G7" s="166" t="s">
        <v>50</v>
      </c>
      <c r="H7" s="86"/>
      <c r="I7" s="86"/>
      <c r="J7" s="86"/>
      <c r="K7" s="86"/>
      <c r="L7" s="84" t="s">
        <v>58</v>
      </c>
      <c r="M7" s="86"/>
      <c r="N7" s="86"/>
      <c r="O7" s="86"/>
      <c r="P7" s="86"/>
      <c r="Q7" s="167" t="s">
        <v>22</v>
      </c>
      <c r="R7" s="84" t="s">
        <v>59</v>
      </c>
      <c r="S7" s="86"/>
      <c r="T7" s="86"/>
      <c r="U7" s="86"/>
      <c r="V7" s="86"/>
      <c r="W7" s="86"/>
      <c r="BC7"/>
      <c r="BD7"/>
      <c r="BE7"/>
      <c r="BF7"/>
      <c r="BG7"/>
      <c r="BH7"/>
      <c r="BI7"/>
      <c r="BJ7"/>
      <c r="BK7"/>
      <c r="BL7"/>
    </row>
    <row r="8" spans="1:64" ht="26.25" x14ac:dyDescent="0.25">
      <c r="A8" s="66" t="s">
        <v>10</v>
      </c>
      <c r="B8" s="67">
        <v>4.3134156851479464</v>
      </c>
      <c r="C8" s="78">
        <f>B8*B5</f>
        <v>103.52197644355071</v>
      </c>
      <c r="D8" s="177">
        <f>(B8+B9)*B5</f>
        <v>123.81614478598104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5"/>
      <c r="T8" s="86"/>
      <c r="U8" s="86"/>
      <c r="V8" s="86"/>
      <c r="W8" s="86"/>
      <c r="BC8"/>
      <c r="BD8"/>
      <c r="BE8"/>
      <c r="BF8"/>
      <c r="BG8"/>
      <c r="BH8"/>
      <c r="BI8"/>
      <c r="BJ8"/>
      <c r="BK8"/>
      <c r="BL8"/>
    </row>
    <row r="9" spans="1:64" ht="26.25" x14ac:dyDescent="0.25">
      <c r="A9" s="68" t="s">
        <v>8</v>
      </c>
      <c r="B9" s="69">
        <v>0.84559034760126384</v>
      </c>
      <c r="C9" s="176">
        <f>(B10+B9)*B5</f>
        <v>568.47802355644922</v>
      </c>
      <c r="D9" s="177"/>
      <c r="E9" s="90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5"/>
      <c r="T9" s="86"/>
      <c r="U9" s="86"/>
      <c r="V9" s="86"/>
      <c r="W9" s="86"/>
      <c r="BC9"/>
      <c r="BD9"/>
      <c r="BE9"/>
      <c r="BF9"/>
      <c r="BG9"/>
      <c r="BH9"/>
      <c r="BI9"/>
      <c r="BJ9"/>
      <c r="BK9"/>
      <c r="BL9"/>
    </row>
    <row r="10" spans="1:64" ht="26.25" x14ac:dyDescent="0.25">
      <c r="A10" s="70" t="s">
        <v>9</v>
      </c>
      <c r="B10" s="71">
        <v>22.840993967250789</v>
      </c>
      <c r="C10" s="176"/>
      <c r="D10" s="79">
        <f>B10*B5</f>
        <v>548.18385521401888</v>
      </c>
      <c r="E10" s="89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86"/>
      <c r="U10" s="86"/>
      <c r="V10" s="86"/>
      <c r="W10" s="86"/>
      <c r="BC10"/>
      <c r="BD10"/>
      <c r="BE10"/>
      <c r="BF10"/>
      <c r="BG10"/>
      <c r="BH10"/>
      <c r="BI10"/>
      <c r="BJ10"/>
      <c r="BK10"/>
      <c r="BL10"/>
    </row>
    <row r="11" spans="1:64" x14ac:dyDescent="0.25">
      <c r="A11" s="5"/>
      <c r="B11" s="72">
        <v>28</v>
      </c>
      <c r="C11" s="98">
        <f>C8+C9</f>
        <v>671.99999999999989</v>
      </c>
      <c r="D11" s="98">
        <f>D8+D10</f>
        <v>671.99999999999989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86"/>
      <c r="U11" s="86"/>
      <c r="V11" s="86"/>
      <c r="W11" s="86"/>
      <c r="BC11"/>
      <c r="BD11"/>
      <c r="BE11"/>
      <c r="BF11"/>
      <c r="BG11"/>
      <c r="BH11"/>
      <c r="BI11"/>
      <c r="BJ11"/>
      <c r="BK11"/>
      <c r="BL11"/>
    </row>
    <row r="12" spans="1:64" ht="9" customHeight="1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BC12"/>
      <c r="BD12"/>
      <c r="BE12"/>
      <c r="BF12"/>
      <c r="BG12"/>
      <c r="BH12"/>
      <c r="BI12"/>
      <c r="BJ12"/>
      <c r="BK12"/>
      <c r="BL12"/>
    </row>
    <row r="13" spans="1:64" x14ac:dyDescent="0.25">
      <c r="A13" s="86"/>
      <c r="B13" s="86"/>
      <c r="C13" s="57">
        <f>(E5+D5)*B11</f>
        <v>532</v>
      </c>
      <c r="D13" s="57">
        <f>E5*B11</f>
        <v>504</v>
      </c>
      <c r="E13" s="86"/>
      <c r="F13" s="100" t="s">
        <v>28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86"/>
      <c r="T13" s="86"/>
      <c r="U13" s="86"/>
      <c r="V13" s="86"/>
      <c r="W13" s="86"/>
      <c r="BC13"/>
      <c r="BD13"/>
      <c r="BE13"/>
      <c r="BF13"/>
      <c r="BG13"/>
      <c r="BH13"/>
      <c r="BI13"/>
      <c r="BJ13"/>
      <c r="BK13"/>
      <c r="BL13"/>
    </row>
    <row r="14" spans="1:64" ht="36" customHeight="1" x14ac:dyDescent="0.25">
      <c r="A14" s="175" t="s">
        <v>23</v>
      </c>
      <c r="B14" s="175"/>
      <c r="C14" s="101">
        <f>C9-C13</f>
        <v>36.478023556449216</v>
      </c>
      <c r="D14" s="101">
        <f>D10-D13</f>
        <v>44.183855214018877</v>
      </c>
      <c r="F14" s="178" t="str">
        <f>IF((AND(((B9+B10)/B11)&gt;((D5+E5)/B5),(B10/B11)&gt;(E5/B5))),E2,S2)</f>
        <v>puede representarse llegando los 24 pacientes, a los 28 días</v>
      </c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80"/>
      <c r="BC14"/>
      <c r="BD14"/>
      <c r="BE14"/>
      <c r="BF14"/>
      <c r="BG14"/>
      <c r="BH14"/>
      <c r="BI14"/>
      <c r="BJ14"/>
      <c r="BK14"/>
      <c r="BL14"/>
    </row>
    <row r="15" spans="1:64" ht="12.75" customHeight="1" x14ac:dyDescent="0.25">
      <c r="A15" s="83"/>
      <c r="B15" s="83"/>
      <c r="C15" s="83"/>
      <c r="D15" s="8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BC15"/>
      <c r="BD15"/>
      <c r="BE15"/>
      <c r="BF15"/>
      <c r="BG15"/>
      <c r="BH15"/>
      <c r="BI15"/>
      <c r="BJ15"/>
      <c r="BK15"/>
      <c r="BL15"/>
    </row>
    <row r="16" spans="1:64" ht="12.75" customHeight="1" x14ac:dyDescent="0.25">
      <c r="A16" s="83"/>
      <c r="B16" s="83"/>
      <c r="C16" s="83"/>
      <c r="D16" s="8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BC16"/>
      <c r="BD16"/>
      <c r="BE16"/>
      <c r="BF16"/>
      <c r="BG16"/>
      <c r="BH16"/>
      <c r="BI16"/>
      <c r="BJ16"/>
      <c r="BK16"/>
      <c r="BL16"/>
    </row>
    <row r="17" spans="1:64" ht="12.75" customHeight="1" x14ac:dyDescent="0.25">
      <c r="A17" s="73" t="s">
        <v>57</v>
      </c>
      <c r="B17" s="73"/>
      <c r="C17" s="83"/>
      <c r="D17" s="83"/>
      <c r="F17" s="43" t="s">
        <v>18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AE17" s="43" t="s">
        <v>15</v>
      </c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BC17"/>
      <c r="BD17"/>
      <c r="BE17"/>
      <c r="BF17"/>
      <c r="BG17"/>
      <c r="BH17"/>
      <c r="BI17"/>
      <c r="BJ17"/>
      <c r="BK17"/>
      <c r="BL17"/>
    </row>
    <row r="18" spans="1:64" ht="15.75" thickBot="1" x14ac:dyDescent="0.3">
      <c r="A18" t="s">
        <v>37</v>
      </c>
      <c r="D18" s="77"/>
      <c r="F18" s="43" t="s">
        <v>17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BC18"/>
      <c r="BD18"/>
      <c r="BE18"/>
      <c r="BF18"/>
      <c r="BG18"/>
      <c r="BH18"/>
      <c r="BI18"/>
      <c r="BJ18"/>
      <c r="BK18"/>
      <c r="BL18"/>
    </row>
    <row r="19" spans="1:64" ht="18.75" x14ac:dyDescent="0.25">
      <c r="A19" t="s">
        <v>40</v>
      </c>
      <c r="F19" s="102">
        <v>1</v>
      </c>
      <c r="G19" s="102">
        <v>2</v>
      </c>
      <c r="H19" s="102">
        <v>3</v>
      </c>
      <c r="I19" s="102">
        <v>4</v>
      </c>
      <c r="J19" s="102">
        <v>5</v>
      </c>
      <c r="K19" s="102">
        <v>6</v>
      </c>
      <c r="L19" s="102">
        <v>7</v>
      </c>
      <c r="M19" s="102">
        <v>8</v>
      </c>
      <c r="N19" s="102">
        <v>9</v>
      </c>
      <c r="O19" s="102">
        <v>10</v>
      </c>
      <c r="P19" s="102">
        <v>11</v>
      </c>
      <c r="Q19" s="102">
        <v>12</v>
      </c>
      <c r="R19" s="102">
        <v>13</v>
      </c>
      <c r="S19" s="102">
        <v>14</v>
      </c>
      <c r="T19" s="102">
        <v>15</v>
      </c>
      <c r="U19" s="102">
        <v>16</v>
      </c>
      <c r="V19" s="102">
        <v>17</v>
      </c>
      <c r="W19" s="102">
        <v>18</v>
      </c>
      <c r="X19" s="113">
        <v>19</v>
      </c>
      <c r="Y19" s="104">
        <v>20</v>
      </c>
      <c r="Z19" s="104">
        <v>21</v>
      </c>
      <c r="AA19" s="104">
        <v>22</v>
      </c>
      <c r="AB19" s="104">
        <v>23</v>
      </c>
      <c r="AC19" s="104">
        <v>24</v>
      </c>
      <c r="AE19" s="102">
        <v>1</v>
      </c>
      <c r="AF19" s="102">
        <v>2</v>
      </c>
      <c r="AG19" s="102">
        <v>3</v>
      </c>
      <c r="AH19" s="102">
        <v>4</v>
      </c>
      <c r="AI19" s="102">
        <v>5</v>
      </c>
      <c r="AJ19" s="102">
        <v>6</v>
      </c>
      <c r="AK19" s="102">
        <v>7</v>
      </c>
      <c r="AL19" s="102">
        <v>8</v>
      </c>
      <c r="AM19" s="102">
        <v>9</v>
      </c>
      <c r="AN19" s="102">
        <v>10</v>
      </c>
      <c r="AO19" s="102">
        <v>11</v>
      </c>
      <c r="AP19" s="102">
        <v>12</v>
      </c>
      <c r="AQ19" s="102">
        <v>13</v>
      </c>
      <c r="AR19" s="102">
        <v>14</v>
      </c>
      <c r="AS19" s="102">
        <v>15</v>
      </c>
      <c r="AT19" s="102">
        <v>16</v>
      </c>
      <c r="AU19" s="102">
        <v>17</v>
      </c>
      <c r="AV19" s="102">
        <v>18</v>
      </c>
      <c r="AW19" s="113">
        <v>19</v>
      </c>
      <c r="AX19" s="104">
        <v>20</v>
      </c>
      <c r="AY19" s="104">
        <v>21</v>
      </c>
      <c r="AZ19" s="104">
        <v>22</v>
      </c>
      <c r="BA19" s="104">
        <v>23</v>
      </c>
      <c r="BB19" s="104">
        <v>24</v>
      </c>
      <c r="BC19" s="104"/>
      <c r="BD19" s="104"/>
      <c r="BE19" s="104"/>
      <c r="BF19" s="104"/>
      <c r="BG19"/>
      <c r="BH19"/>
      <c r="BI19"/>
      <c r="BJ19"/>
      <c r="BK19"/>
      <c r="BL19"/>
    </row>
    <row r="20" spans="1:64" x14ac:dyDescent="0.25">
      <c r="D20" s="74" t="str">
        <f>B7</f>
        <v>días</v>
      </c>
      <c r="E20" s="61">
        <v>1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76"/>
      <c r="U20" s="76"/>
      <c r="V20" s="76"/>
      <c r="W20" s="76"/>
      <c r="X20" s="114"/>
      <c r="Y20" s="111"/>
      <c r="Z20" s="111"/>
      <c r="AA20" s="111"/>
      <c r="AB20" s="111"/>
      <c r="AC20" s="58"/>
      <c r="AD20" s="61">
        <v>1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76"/>
      <c r="AT20" s="76"/>
      <c r="AU20" s="76"/>
      <c r="AV20" s="76"/>
      <c r="AW20" s="114"/>
      <c r="AX20" s="106"/>
      <c r="AY20" s="106"/>
      <c r="AZ20" s="106"/>
      <c r="BA20" s="106"/>
      <c r="BB20" s="81"/>
      <c r="BC20" s="61">
        <v>1</v>
      </c>
      <c r="BD20" s="168" t="s">
        <v>3</v>
      </c>
      <c r="BE20" s="59"/>
      <c r="BF20" s="59"/>
      <c r="BG20" s="59"/>
      <c r="BH20" s="59"/>
      <c r="BI20" s="59"/>
      <c r="BJ20" s="59"/>
      <c r="BK20" s="59"/>
      <c r="BL20" s="59"/>
    </row>
    <row r="21" spans="1:64" ht="15.75" thickBot="1" x14ac:dyDescent="0.3">
      <c r="E21" s="61">
        <v>2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76"/>
      <c r="U21" s="76"/>
      <c r="V21" s="76"/>
      <c r="W21" s="76"/>
      <c r="X21" s="114"/>
      <c r="Y21" s="111"/>
      <c r="Z21" s="111"/>
      <c r="AA21" s="111"/>
      <c r="AB21" s="111"/>
      <c r="AC21" s="58"/>
      <c r="AD21" s="61">
        <v>2</v>
      </c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76"/>
      <c r="AT21" s="76"/>
      <c r="AU21" s="76"/>
      <c r="AV21" s="76"/>
      <c r="AW21" s="114"/>
      <c r="AX21" s="106"/>
      <c r="AY21" s="106"/>
      <c r="AZ21" s="106"/>
      <c r="BA21" s="106"/>
      <c r="BB21" s="81"/>
      <c r="BC21" s="61">
        <v>2</v>
      </c>
      <c r="BD21" s="59"/>
      <c r="BE21" s="59"/>
      <c r="BF21" s="59"/>
      <c r="BG21" s="59"/>
      <c r="BH21" s="59"/>
      <c r="BI21" s="59"/>
      <c r="BJ21" s="59"/>
      <c r="BK21" s="59"/>
      <c r="BL21" s="59"/>
    </row>
    <row r="22" spans="1:64" x14ac:dyDescent="0.25">
      <c r="A22" s="116" t="s">
        <v>48</v>
      </c>
      <c r="B22" s="117"/>
      <c r="C22" s="117"/>
      <c r="D22" s="118"/>
      <c r="E22" s="61">
        <v>3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76"/>
      <c r="U22" s="76"/>
      <c r="V22" s="76"/>
      <c r="W22" s="76"/>
      <c r="X22" s="114"/>
      <c r="Y22" s="111"/>
      <c r="Z22" s="111"/>
      <c r="AA22" s="111"/>
      <c r="AB22" s="111"/>
      <c r="AC22" s="58"/>
      <c r="AD22" s="61">
        <v>3</v>
      </c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76"/>
      <c r="AT22" s="76"/>
      <c r="AU22" s="76"/>
      <c r="AV22" s="76"/>
      <c r="AW22" s="114"/>
      <c r="AX22" s="106"/>
      <c r="AY22" s="106"/>
      <c r="AZ22" s="106"/>
      <c r="BA22" s="106"/>
      <c r="BB22" s="81"/>
      <c r="BC22" s="61">
        <v>3</v>
      </c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64" x14ac:dyDescent="0.25">
      <c r="A23" s="119" t="s">
        <v>29</v>
      </c>
      <c r="B23" s="120" t="s">
        <v>30</v>
      </c>
      <c r="C23" s="120" t="s">
        <v>31</v>
      </c>
      <c r="D23" s="121" t="s">
        <v>22</v>
      </c>
      <c r="E23" s="61">
        <v>4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76"/>
      <c r="U23" s="76"/>
      <c r="V23" s="76"/>
      <c r="W23" s="76"/>
      <c r="X23" s="114"/>
      <c r="Y23" s="111"/>
      <c r="Z23" s="111"/>
      <c r="AA23" s="111"/>
      <c r="AB23" s="111"/>
      <c r="AC23" s="58"/>
      <c r="AD23" s="61">
        <v>4</v>
      </c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76"/>
      <c r="AT23" s="76"/>
      <c r="AU23" s="76"/>
      <c r="AV23" s="76"/>
      <c r="AW23" s="114"/>
      <c r="AX23" s="106"/>
      <c r="AY23" s="106"/>
      <c r="AZ23" s="106"/>
      <c r="BA23" s="106"/>
      <c r="BB23" s="81"/>
      <c r="BC23" s="61">
        <v>4</v>
      </c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64" x14ac:dyDescent="0.25">
      <c r="A24" s="122">
        <v>0.2205</v>
      </c>
      <c r="B24" s="129" t="s">
        <v>60</v>
      </c>
      <c r="C24" s="123">
        <f>B24-A24</f>
        <v>4.1500000000000009E-2</v>
      </c>
      <c r="D24" s="124">
        <f>1/C24</f>
        <v>24.096385542168669</v>
      </c>
      <c r="E24" s="61">
        <v>5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76"/>
      <c r="U24" s="76"/>
      <c r="V24" s="76"/>
      <c r="W24" s="76"/>
      <c r="X24" s="114"/>
      <c r="Y24" s="111"/>
      <c r="Z24" s="111"/>
      <c r="AA24" s="111"/>
      <c r="AB24" s="111"/>
      <c r="AC24" s="58"/>
      <c r="AD24" s="61">
        <v>5</v>
      </c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76"/>
      <c r="AT24" s="76"/>
      <c r="AU24" s="76"/>
      <c r="AV24" s="76"/>
      <c r="AW24" s="114"/>
      <c r="AX24" s="106"/>
      <c r="AY24" s="106"/>
      <c r="AZ24" s="106"/>
      <c r="BA24" s="106"/>
      <c r="BB24" s="81"/>
      <c r="BC24" s="61">
        <v>5</v>
      </c>
      <c r="BD24" s="59"/>
      <c r="BE24" s="59"/>
      <c r="BF24" s="59"/>
      <c r="BG24" s="59"/>
      <c r="BH24" s="59"/>
      <c r="BI24" s="59"/>
      <c r="BJ24" s="59"/>
      <c r="BK24" s="59"/>
      <c r="BL24" s="59"/>
    </row>
    <row r="25" spans="1:64" ht="15.75" thickBot="1" x14ac:dyDescent="0.3">
      <c r="A25" s="125" t="s">
        <v>32</v>
      </c>
      <c r="B25" s="126">
        <f>A24*D24</f>
        <v>5.3132530120481913</v>
      </c>
      <c r="C25" s="127">
        <f>C24*D24</f>
        <v>1</v>
      </c>
      <c r="D25" s="128">
        <f>(1-B24)*D24</f>
        <v>17.783132530120476</v>
      </c>
      <c r="E25" s="61">
        <v>6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76"/>
      <c r="U25" s="76"/>
      <c r="V25" s="76"/>
      <c r="W25" s="76"/>
      <c r="X25" s="114"/>
      <c r="Y25" s="111"/>
      <c r="Z25" s="111"/>
      <c r="AA25" s="111"/>
      <c r="AB25" s="111"/>
      <c r="AC25" s="58"/>
      <c r="AD25" s="61">
        <v>6</v>
      </c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76"/>
      <c r="AT25" s="76"/>
      <c r="AU25" s="76"/>
      <c r="AV25" s="76"/>
      <c r="AW25" s="114"/>
      <c r="AX25" s="106"/>
      <c r="AY25" s="106"/>
      <c r="AZ25" s="106"/>
      <c r="BA25" s="106"/>
      <c r="BB25" s="81"/>
      <c r="BC25" s="61">
        <v>6</v>
      </c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64" x14ac:dyDescent="0.25">
      <c r="E26" s="61">
        <v>7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76"/>
      <c r="U26" s="76"/>
      <c r="V26" s="76"/>
      <c r="W26" s="76"/>
      <c r="X26" s="114"/>
      <c r="Y26" s="111"/>
      <c r="Z26" s="111"/>
      <c r="AA26" s="111"/>
      <c r="AB26" s="111"/>
      <c r="AC26" s="75"/>
      <c r="AD26" s="61">
        <v>7</v>
      </c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76"/>
      <c r="AT26" s="76"/>
      <c r="AU26" s="76"/>
      <c r="AV26" s="76"/>
      <c r="AW26" s="114"/>
      <c r="AX26" s="106"/>
      <c r="AY26" s="106"/>
      <c r="AZ26" s="106"/>
      <c r="BA26" s="106"/>
      <c r="BB26" s="81"/>
      <c r="BC26" s="61">
        <v>7</v>
      </c>
    </row>
    <row r="27" spans="1:64" x14ac:dyDescent="0.25">
      <c r="A27" s="164"/>
      <c r="E27" s="61">
        <v>8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76"/>
      <c r="U27" s="76"/>
      <c r="V27" s="76"/>
      <c r="W27" s="76"/>
      <c r="X27" s="114"/>
      <c r="Y27" s="112"/>
      <c r="Z27" s="112"/>
      <c r="AA27" s="112"/>
      <c r="AB27" s="112"/>
      <c r="AC27" s="75"/>
      <c r="AD27" s="61">
        <v>8</v>
      </c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76"/>
      <c r="AT27" s="76"/>
      <c r="AU27" s="76"/>
      <c r="AV27" s="76"/>
      <c r="AW27" s="114"/>
      <c r="AX27" s="106"/>
      <c r="AY27" s="107"/>
      <c r="AZ27" s="107"/>
      <c r="BA27" s="107"/>
      <c r="BB27" s="107"/>
      <c r="BC27" s="61">
        <v>8</v>
      </c>
    </row>
    <row r="28" spans="1:64" x14ac:dyDescent="0.25">
      <c r="E28" s="61">
        <v>9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76"/>
      <c r="U28" s="76"/>
      <c r="V28" s="76"/>
      <c r="W28" s="76"/>
      <c r="X28" s="114"/>
      <c r="Y28" s="112"/>
      <c r="Z28" s="112"/>
      <c r="AA28" s="112"/>
      <c r="AB28" s="112"/>
      <c r="AC28" s="112"/>
      <c r="AD28" s="61">
        <v>9</v>
      </c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76"/>
      <c r="AT28" s="76"/>
      <c r="AU28" s="76"/>
      <c r="AV28" s="76"/>
      <c r="AW28" s="165"/>
      <c r="AX28" s="107"/>
      <c r="AY28" s="107"/>
      <c r="AZ28" s="107"/>
      <c r="BA28" s="107"/>
      <c r="BB28" s="107"/>
      <c r="BC28" s="61">
        <v>9</v>
      </c>
    </row>
    <row r="29" spans="1:64" x14ac:dyDescent="0.25">
      <c r="E29" s="61">
        <v>10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76"/>
      <c r="U29" s="76"/>
      <c r="V29" s="76"/>
      <c r="W29" s="76"/>
      <c r="X29" s="114"/>
      <c r="Y29" s="112"/>
      <c r="Z29" s="112"/>
      <c r="AA29" s="112"/>
      <c r="AB29" s="112"/>
      <c r="AC29" s="112"/>
      <c r="AD29" s="61">
        <v>10</v>
      </c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76"/>
      <c r="AT29" s="76"/>
      <c r="AU29" s="76"/>
      <c r="AV29" s="76"/>
      <c r="AW29" s="165"/>
      <c r="AX29" s="107"/>
      <c r="AY29" s="107"/>
      <c r="AZ29" s="107"/>
      <c r="BA29" s="107"/>
      <c r="BB29" s="107"/>
      <c r="BC29" s="61">
        <v>10</v>
      </c>
    </row>
    <row r="30" spans="1:64" x14ac:dyDescent="0.25">
      <c r="E30" s="61">
        <v>11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76"/>
      <c r="U30" s="76"/>
      <c r="V30" s="76"/>
      <c r="W30" s="76"/>
      <c r="X30" s="114"/>
      <c r="Y30" s="112"/>
      <c r="Z30" s="112"/>
      <c r="AA30" s="112"/>
      <c r="AB30" s="112"/>
      <c r="AC30" s="112"/>
      <c r="AD30" s="61">
        <v>11</v>
      </c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76"/>
      <c r="AT30" s="76"/>
      <c r="AU30" s="76"/>
      <c r="AV30" s="76"/>
      <c r="AW30" s="165"/>
      <c r="AX30" s="107"/>
      <c r="AY30" s="107"/>
      <c r="AZ30" s="107"/>
      <c r="BA30" s="107"/>
      <c r="BB30" s="82"/>
      <c r="BC30" s="61">
        <v>11</v>
      </c>
    </row>
    <row r="31" spans="1:64" x14ac:dyDescent="0.25">
      <c r="E31" s="61">
        <v>12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76"/>
      <c r="U31" s="76"/>
      <c r="V31" s="76"/>
      <c r="W31" s="76"/>
      <c r="X31" s="114"/>
      <c r="Y31" s="112"/>
      <c r="Z31" s="112"/>
      <c r="AA31" s="112"/>
      <c r="AB31" s="112"/>
      <c r="AC31" s="105"/>
      <c r="AD31" s="61">
        <v>12</v>
      </c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76"/>
      <c r="AT31" s="76"/>
      <c r="AU31" s="76"/>
      <c r="AV31" s="76"/>
      <c r="AW31" s="108"/>
      <c r="AX31" s="107"/>
      <c r="AY31" s="107"/>
      <c r="AZ31" s="107"/>
      <c r="BA31" s="107"/>
      <c r="BB31" s="82"/>
      <c r="BC31" s="61">
        <v>12</v>
      </c>
    </row>
    <row r="32" spans="1:64" x14ac:dyDescent="0.25">
      <c r="E32" s="61">
        <v>13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76"/>
      <c r="U32" s="76"/>
      <c r="V32" s="76"/>
      <c r="W32" s="76"/>
      <c r="X32" s="114"/>
      <c r="Y32" s="112"/>
      <c r="Z32" s="112"/>
      <c r="AA32" s="112"/>
      <c r="AB32" s="112"/>
      <c r="AC32" s="75"/>
      <c r="AD32" s="61">
        <v>13</v>
      </c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76"/>
      <c r="AT32" s="76"/>
      <c r="AU32" s="76"/>
      <c r="AV32" s="76"/>
      <c r="AW32" s="108"/>
      <c r="AX32" s="107"/>
      <c r="AY32" s="107"/>
      <c r="AZ32" s="107"/>
      <c r="BA32" s="107"/>
      <c r="BB32" s="82"/>
      <c r="BC32" s="61">
        <v>13</v>
      </c>
    </row>
    <row r="33" spans="5:55" x14ac:dyDescent="0.25">
      <c r="E33" s="61">
        <v>14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76"/>
      <c r="U33" s="76"/>
      <c r="V33" s="76"/>
      <c r="W33" s="76"/>
      <c r="X33" s="114"/>
      <c r="Y33" s="112"/>
      <c r="Z33" s="112"/>
      <c r="AA33" s="112"/>
      <c r="AB33" s="112"/>
      <c r="AC33" s="75"/>
      <c r="AD33" s="61">
        <v>14</v>
      </c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76"/>
      <c r="AT33" s="76"/>
      <c r="AU33" s="76"/>
      <c r="AV33" s="76"/>
      <c r="AW33" s="108"/>
      <c r="AX33" s="107"/>
      <c r="AY33" s="107"/>
      <c r="AZ33" s="107"/>
      <c r="BA33" s="107"/>
      <c r="BB33" s="82"/>
      <c r="BC33" s="61">
        <v>14</v>
      </c>
    </row>
    <row r="34" spans="5:55" x14ac:dyDescent="0.25">
      <c r="E34" s="61">
        <v>15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76"/>
      <c r="U34" s="76"/>
      <c r="V34" s="76"/>
      <c r="W34" s="76"/>
      <c r="X34" s="114"/>
      <c r="Y34" s="112"/>
      <c r="Z34" s="112"/>
      <c r="AA34" s="112"/>
      <c r="AB34" s="112"/>
      <c r="AC34" s="75"/>
      <c r="AD34" s="61">
        <v>15</v>
      </c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76"/>
      <c r="AT34" s="76"/>
      <c r="AU34" s="76"/>
      <c r="AV34" s="76"/>
      <c r="AW34" s="108"/>
      <c r="AX34" s="107"/>
      <c r="AY34" s="107"/>
      <c r="AZ34" s="107"/>
      <c r="BA34" s="107"/>
      <c r="BB34" s="82"/>
      <c r="BC34" s="61">
        <v>15</v>
      </c>
    </row>
    <row r="35" spans="5:55" x14ac:dyDescent="0.25">
      <c r="E35" s="61">
        <v>16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76"/>
      <c r="U35" s="76"/>
      <c r="V35" s="76"/>
      <c r="W35" s="76"/>
      <c r="X35" s="114"/>
      <c r="Y35" s="112"/>
      <c r="Z35" s="112"/>
      <c r="AA35" s="112"/>
      <c r="AB35" s="112"/>
      <c r="AC35" s="75"/>
      <c r="AD35" s="61">
        <v>16</v>
      </c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76"/>
      <c r="AT35" s="76"/>
      <c r="AU35" s="76"/>
      <c r="AV35" s="76"/>
      <c r="AW35" s="108"/>
      <c r="AX35" s="107"/>
      <c r="AY35" s="107"/>
      <c r="AZ35" s="107"/>
      <c r="BA35" s="107"/>
      <c r="BB35" s="82"/>
      <c r="BC35" s="61">
        <v>16</v>
      </c>
    </row>
    <row r="36" spans="5:55" x14ac:dyDescent="0.25">
      <c r="E36" s="61">
        <v>17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76"/>
      <c r="U36" s="76"/>
      <c r="V36" s="76"/>
      <c r="W36" s="76"/>
      <c r="X36" s="114"/>
      <c r="Y36" s="112"/>
      <c r="Z36" s="112"/>
      <c r="AA36" s="112"/>
      <c r="AB36" s="112"/>
      <c r="AC36" s="75"/>
      <c r="AD36" s="61">
        <v>17</v>
      </c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76"/>
      <c r="AT36" s="76"/>
      <c r="AU36" s="76"/>
      <c r="AV36" s="76"/>
      <c r="AW36" s="108"/>
      <c r="AX36" s="107"/>
      <c r="AY36" s="107"/>
      <c r="AZ36" s="107"/>
      <c r="BA36" s="107"/>
      <c r="BB36" s="82"/>
      <c r="BC36" s="61">
        <v>17</v>
      </c>
    </row>
    <row r="37" spans="5:55" x14ac:dyDescent="0.25">
      <c r="E37" s="61">
        <v>18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76"/>
      <c r="U37" s="76"/>
      <c r="V37" s="76"/>
      <c r="W37" s="76"/>
      <c r="X37" s="114"/>
      <c r="Y37" s="112"/>
      <c r="Z37" s="112"/>
      <c r="AA37" s="112"/>
      <c r="AB37" s="112"/>
      <c r="AC37" s="75"/>
      <c r="AD37" s="61">
        <v>18</v>
      </c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76"/>
      <c r="AT37" s="76"/>
      <c r="AU37" s="76"/>
      <c r="AV37" s="76"/>
      <c r="AW37" s="108"/>
      <c r="AX37" s="107"/>
      <c r="AY37" s="107"/>
      <c r="AZ37" s="107"/>
      <c r="BA37" s="107"/>
      <c r="BB37" s="82"/>
      <c r="BC37" s="61">
        <v>18</v>
      </c>
    </row>
    <row r="38" spans="5:55" x14ac:dyDescent="0.25">
      <c r="E38" s="61">
        <v>19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76"/>
      <c r="U38" s="76"/>
      <c r="V38" s="76"/>
      <c r="W38" s="76"/>
      <c r="X38" s="114"/>
      <c r="Y38" s="112"/>
      <c r="Z38" s="112"/>
      <c r="AA38" s="112"/>
      <c r="AB38" s="112"/>
      <c r="AC38" s="75"/>
      <c r="AD38" s="61">
        <v>19</v>
      </c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76"/>
      <c r="AT38" s="76"/>
      <c r="AU38" s="76"/>
      <c r="AV38" s="76"/>
      <c r="AW38" s="108"/>
      <c r="AX38" s="107"/>
      <c r="AY38" s="107"/>
      <c r="AZ38" s="107"/>
      <c r="BA38" s="107"/>
      <c r="BB38" s="82"/>
      <c r="BC38" s="61">
        <v>19</v>
      </c>
    </row>
    <row r="39" spans="5:55" x14ac:dyDescent="0.25">
      <c r="E39" s="61">
        <v>20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76"/>
      <c r="U39" s="76"/>
      <c r="V39" s="76"/>
      <c r="W39" s="76"/>
      <c r="X39" s="114"/>
      <c r="Y39" s="112"/>
      <c r="Z39" s="112"/>
      <c r="AA39" s="112"/>
      <c r="AB39" s="112"/>
      <c r="AC39" s="75"/>
      <c r="AD39" s="61">
        <v>20</v>
      </c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76"/>
      <c r="AT39" s="76"/>
      <c r="AU39" s="76"/>
      <c r="AV39" s="76"/>
      <c r="AW39" s="108"/>
      <c r="AX39" s="107"/>
      <c r="AY39" s="107"/>
      <c r="AZ39" s="107"/>
      <c r="BA39" s="107"/>
      <c r="BB39" s="82"/>
      <c r="BC39" s="61">
        <v>20</v>
      </c>
    </row>
    <row r="40" spans="5:55" x14ac:dyDescent="0.25">
      <c r="E40" s="61">
        <v>21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76"/>
      <c r="U40" s="76"/>
      <c r="V40" s="76"/>
      <c r="W40" s="76"/>
      <c r="X40" s="114"/>
      <c r="Y40" s="112"/>
      <c r="Z40" s="112"/>
      <c r="AA40" s="112"/>
      <c r="AB40" s="112"/>
      <c r="AC40" s="75"/>
      <c r="AD40" s="61">
        <v>21</v>
      </c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76"/>
      <c r="AT40" s="76"/>
      <c r="AU40" s="76"/>
      <c r="AV40" s="76"/>
      <c r="AW40" s="108"/>
      <c r="AX40" s="107"/>
      <c r="AY40" s="107"/>
      <c r="AZ40" s="107"/>
      <c r="BA40" s="107"/>
      <c r="BB40" s="82"/>
      <c r="BC40" s="61">
        <v>21</v>
      </c>
    </row>
    <row r="41" spans="5:55" x14ac:dyDescent="0.25">
      <c r="E41" s="61">
        <v>22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76"/>
      <c r="U41" s="76"/>
      <c r="V41" s="76"/>
      <c r="W41" s="76"/>
      <c r="X41" s="114"/>
      <c r="Y41" s="112"/>
      <c r="Z41" s="112"/>
      <c r="AA41" s="112"/>
      <c r="AB41" s="112"/>
      <c r="AC41" s="75"/>
      <c r="AD41" s="61">
        <v>22</v>
      </c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76"/>
      <c r="AT41" s="76"/>
      <c r="AU41" s="76"/>
      <c r="AV41" s="76"/>
      <c r="AW41" s="108"/>
      <c r="AX41" s="107"/>
      <c r="AY41" s="107"/>
      <c r="AZ41" s="107"/>
      <c r="BA41" s="107"/>
      <c r="BB41" s="82"/>
      <c r="BC41" s="61">
        <v>22</v>
      </c>
    </row>
    <row r="42" spans="5:55" x14ac:dyDescent="0.25">
      <c r="E42" s="61">
        <v>23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76"/>
      <c r="U42" s="76"/>
      <c r="V42" s="76"/>
      <c r="W42" s="76"/>
      <c r="X42" s="114"/>
      <c r="Y42" s="112"/>
      <c r="Z42" s="112"/>
      <c r="AA42" s="112"/>
      <c r="AB42" s="112"/>
      <c r="AC42" s="75"/>
      <c r="AD42" s="61">
        <v>23</v>
      </c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76"/>
      <c r="AT42" s="76"/>
      <c r="AU42" s="76"/>
      <c r="AV42" s="76"/>
      <c r="AW42" s="108"/>
      <c r="AX42" s="107"/>
      <c r="AY42" s="107"/>
      <c r="AZ42" s="107"/>
      <c r="BA42" s="107"/>
      <c r="BB42" s="82"/>
      <c r="BC42" s="61">
        <v>23</v>
      </c>
    </row>
    <row r="43" spans="5:55" x14ac:dyDescent="0.25">
      <c r="E43" s="61">
        <v>24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76"/>
      <c r="U43" s="76"/>
      <c r="V43" s="76"/>
      <c r="W43" s="76"/>
      <c r="X43" s="114"/>
      <c r="Y43" s="112"/>
      <c r="Z43" s="112"/>
      <c r="AA43" s="112"/>
      <c r="AB43" s="112"/>
      <c r="AC43" s="75"/>
      <c r="AD43" s="61">
        <v>24</v>
      </c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76"/>
      <c r="AT43" s="76"/>
      <c r="AU43" s="76"/>
      <c r="AV43" s="76"/>
      <c r="AW43" s="108"/>
      <c r="AX43" s="107"/>
      <c r="AY43" s="107"/>
      <c r="AZ43" s="107"/>
      <c r="BA43" s="107"/>
      <c r="BB43" s="82"/>
      <c r="BC43" s="61">
        <v>24</v>
      </c>
    </row>
    <row r="44" spans="5:55" x14ac:dyDescent="0.25">
      <c r="E44" s="61">
        <v>25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76"/>
      <c r="U44" s="76"/>
      <c r="V44" s="76"/>
      <c r="W44" s="76"/>
      <c r="X44" s="114"/>
      <c r="Y44" s="112"/>
      <c r="Z44" s="112"/>
      <c r="AA44" s="112"/>
      <c r="AB44" s="112"/>
      <c r="AC44" s="75"/>
      <c r="AD44" s="61">
        <v>25</v>
      </c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76"/>
      <c r="AT44" s="76"/>
      <c r="AU44" s="76"/>
      <c r="AV44" s="76"/>
      <c r="AW44" s="108"/>
      <c r="AX44" s="107"/>
      <c r="AY44" s="107"/>
      <c r="AZ44" s="107"/>
      <c r="BA44" s="107"/>
      <c r="BB44" s="82"/>
      <c r="BC44" s="61">
        <v>25</v>
      </c>
    </row>
    <row r="45" spans="5:55" x14ac:dyDescent="0.25">
      <c r="E45" s="61">
        <v>26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76"/>
      <c r="U45" s="76"/>
      <c r="V45" s="76"/>
      <c r="W45" s="76"/>
      <c r="X45" s="114"/>
      <c r="Y45" s="112"/>
      <c r="Z45" s="112"/>
      <c r="AA45" s="112"/>
      <c r="AB45" s="112"/>
      <c r="AC45" s="75"/>
      <c r="AD45" s="61">
        <v>26</v>
      </c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76"/>
      <c r="AT45" s="76"/>
      <c r="AU45" s="76"/>
      <c r="AV45" s="76"/>
      <c r="AW45" s="108"/>
      <c r="AX45" s="107"/>
      <c r="AY45" s="107"/>
      <c r="AZ45" s="107"/>
      <c r="BA45" s="107"/>
      <c r="BB45" s="82"/>
      <c r="BC45" s="61">
        <v>26</v>
      </c>
    </row>
    <row r="46" spans="5:55" x14ac:dyDescent="0.25">
      <c r="E46" s="61">
        <v>27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76"/>
      <c r="U46" s="76"/>
      <c r="V46" s="76"/>
      <c r="W46" s="76"/>
      <c r="X46" s="114"/>
      <c r="Y46" s="112"/>
      <c r="Z46" s="112"/>
      <c r="AA46" s="112"/>
      <c r="AB46" s="112"/>
      <c r="AC46" s="75"/>
      <c r="AD46" s="61">
        <v>27</v>
      </c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76"/>
      <c r="AT46" s="76"/>
      <c r="AU46" s="76"/>
      <c r="AV46" s="76"/>
      <c r="AW46" s="108"/>
      <c r="AX46" s="107"/>
      <c r="AY46" s="107"/>
      <c r="AZ46" s="107"/>
      <c r="BA46" s="107"/>
      <c r="BB46" s="82"/>
      <c r="BC46" s="61">
        <v>27</v>
      </c>
    </row>
    <row r="47" spans="5:55" x14ac:dyDescent="0.25">
      <c r="E47" s="61">
        <v>28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6"/>
      <c r="U47" s="76"/>
      <c r="V47" s="76"/>
      <c r="W47" s="76"/>
      <c r="X47" s="114"/>
      <c r="Y47" s="112"/>
      <c r="Z47" s="112"/>
      <c r="AA47" s="112"/>
      <c r="AB47" s="112"/>
      <c r="AC47" s="75"/>
      <c r="AD47" s="61">
        <v>28</v>
      </c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76"/>
      <c r="AT47" s="76"/>
      <c r="AU47" s="76"/>
      <c r="AV47" s="76"/>
      <c r="AW47" s="108"/>
      <c r="AX47" s="107"/>
      <c r="AY47" s="107"/>
      <c r="AZ47" s="107"/>
      <c r="BA47" s="107"/>
      <c r="BB47" s="82"/>
      <c r="BC47" s="61">
        <v>28</v>
      </c>
    </row>
    <row r="48" spans="5:55" ht="19.5" thickBot="1" x14ac:dyDescent="0.3">
      <c r="F48" s="102">
        <v>1</v>
      </c>
      <c r="G48" s="102">
        <v>2</v>
      </c>
      <c r="H48" s="102">
        <v>3</v>
      </c>
      <c r="I48" s="102">
        <v>4</v>
      </c>
      <c r="J48" s="102">
        <v>5</v>
      </c>
      <c r="K48" s="102">
        <v>6</v>
      </c>
      <c r="L48" s="102">
        <v>7</v>
      </c>
      <c r="M48" s="102">
        <v>8</v>
      </c>
      <c r="N48" s="102">
        <v>9</v>
      </c>
      <c r="O48" s="102">
        <v>10</v>
      </c>
      <c r="P48" s="102">
        <v>11</v>
      </c>
      <c r="Q48" s="102">
        <v>12</v>
      </c>
      <c r="R48" s="102">
        <v>13</v>
      </c>
      <c r="S48" s="102">
        <v>14</v>
      </c>
      <c r="T48" s="102">
        <v>15</v>
      </c>
      <c r="U48" s="102">
        <v>16</v>
      </c>
      <c r="V48" s="102">
        <v>17</v>
      </c>
      <c r="W48" s="102">
        <v>18</v>
      </c>
      <c r="X48" s="115">
        <v>19</v>
      </c>
      <c r="Y48" s="104">
        <v>20</v>
      </c>
      <c r="Z48" s="104">
        <v>21</v>
      </c>
      <c r="AA48" s="104">
        <v>22</v>
      </c>
      <c r="AB48" s="104">
        <v>23</v>
      </c>
      <c r="AC48" s="104">
        <v>24</v>
      </c>
      <c r="AE48" s="102">
        <v>1</v>
      </c>
      <c r="AF48" s="102">
        <v>2</v>
      </c>
      <c r="AG48" s="102">
        <v>3</v>
      </c>
      <c r="AH48" s="102">
        <v>4</v>
      </c>
      <c r="AI48" s="102">
        <v>5</v>
      </c>
      <c r="AJ48" s="102">
        <v>6</v>
      </c>
      <c r="AK48" s="102">
        <v>7</v>
      </c>
      <c r="AL48" s="102">
        <v>8</v>
      </c>
      <c r="AM48" s="102">
        <v>9</v>
      </c>
      <c r="AN48" s="102">
        <v>10</v>
      </c>
      <c r="AO48" s="102">
        <v>11</v>
      </c>
      <c r="AP48" s="102">
        <v>12</v>
      </c>
      <c r="AQ48" s="102">
        <v>13</v>
      </c>
      <c r="AR48" s="102">
        <v>14</v>
      </c>
      <c r="AS48" s="102">
        <v>15</v>
      </c>
      <c r="AT48" s="102">
        <v>16</v>
      </c>
      <c r="AU48" s="102">
        <v>17</v>
      </c>
      <c r="AV48" s="102">
        <v>18</v>
      </c>
      <c r="AW48" s="110">
        <v>19</v>
      </c>
      <c r="AX48" s="104">
        <v>20</v>
      </c>
      <c r="AY48" s="104">
        <v>21</v>
      </c>
      <c r="AZ48" s="104">
        <v>22</v>
      </c>
      <c r="BA48" s="104">
        <v>23</v>
      </c>
      <c r="BB48" s="104">
        <v>24</v>
      </c>
      <c r="BC48"/>
    </row>
    <row r="49" spans="6:64" x14ac:dyDescent="0.25">
      <c r="F49" s="43" t="s">
        <v>17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BC49"/>
      <c r="BD49"/>
      <c r="BE49"/>
      <c r="BF49"/>
      <c r="BG49"/>
      <c r="BH49"/>
      <c r="BI49"/>
      <c r="BJ49"/>
      <c r="BK49"/>
      <c r="BL49"/>
    </row>
    <row r="50" spans="6:64" x14ac:dyDescent="0.25">
      <c r="F50" s="43" t="s">
        <v>18</v>
      </c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 t="s">
        <v>15</v>
      </c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BC50"/>
      <c r="BD50"/>
      <c r="BE50"/>
      <c r="BF50"/>
      <c r="BG50"/>
      <c r="BH50"/>
      <c r="BI50"/>
      <c r="BJ50"/>
      <c r="BK50"/>
      <c r="BL50"/>
    </row>
  </sheetData>
  <mergeCells count="4">
    <mergeCell ref="D8:D9"/>
    <mergeCell ref="C9:C10"/>
    <mergeCell ref="A14:B14"/>
    <mergeCell ref="F14:W14"/>
  </mergeCells>
  <pageMargins left="0.7" right="0.7" top="0.75" bottom="0.75" header="0.3" footer="0.3"/>
  <ignoredErrors>
    <ignoredError sqref="B2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t-1, OS todos</vt:lpstr>
      <vt:lpstr>t-2; OS SG ECMO</vt:lpstr>
      <vt:lpstr>t-3; OS SG sólo Ox</vt:lpstr>
      <vt:lpstr>t-4; OS SG sin Ox</vt:lpstr>
      <vt:lpstr>g-1; todos</vt:lpstr>
      <vt:lpstr>g-2, SG ECMO</vt:lpstr>
      <vt:lpstr>g-2, SG sólo 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2020-07-30T09:34:47Z</dcterms:modified>
</cp:coreProperties>
</file>