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lo\Desktop\20200303-Encu 8 RAR\2-Tablas y Suplem\"/>
    </mc:Choice>
  </mc:AlternateContent>
  <bookViews>
    <workbookView xWindow="0" yWindow="0" windowWidth="20490" windowHeight="7650" tabRatio="749"/>
  </bookViews>
  <sheets>
    <sheet name="Med Tut-NoTut-MIR" sheetId="20" r:id="rId1"/>
    <sheet name="Enf Tut-NoTut-EIR" sheetId="22" r:id="rId2"/>
    <sheet name="SG Farmac" sheetId="16" r:id="rId3"/>
    <sheet name="Coh Completa" sheetId="15" r:id="rId4"/>
    <sheet name="Gráf 7 SG" sheetId="18" r:id="rId5"/>
    <sheet name="Gráf 8 interv" sheetId="19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6" l="1"/>
  <c r="E117" i="20"/>
  <c r="E78" i="20"/>
  <c r="E39" i="20"/>
  <c r="E117" i="22"/>
  <c r="E78" i="22"/>
  <c r="E39" i="22"/>
  <c r="D75" i="22" l="1"/>
  <c r="P75" i="22" s="1"/>
  <c r="D8" i="22"/>
  <c r="D114" i="22" l="1"/>
  <c r="P114" i="22" s="1"/>
  <c r="L111" i="22"/>
  <c r="L114" i="22" s="1"/>
  <c r="K111" i="22"/>
  <c r="K114" i="22" s="1"/>
  <c r="J111" i="22"/>
  <c r="J114" i="22" s="1"/>
  <c r="I111" i="22"/>
  <c r="I114" i="22" s="1"/>
  <c r="G111" i="22"/>
  <c r="G114" i="22" s="1"/>
  <c r="F111" i="22"/>
  <c r="F114" i="22" s="1"/>
  <c r="E111" i="22"/>
  <c r="H111" i="22" s="1"/>
  <c r="H114" i="22" s="1"/>
  <c r="D110" i="22"/>
  <c r="P110" i="22" s="1"/>
  <c r="L107" i="22"/>
  <c r="L110" i="22" s="1"/>
  <c r="K107" i="22"/>
  <c r="K110" i="22" s="1"/>
  <c r="J107" i="22"/>
  <c r="J110" i="22" s="1"/>
  <c r="I107" i="22"/>
  <c r="I110" i="22" s="1"/>
  <c r="H107" i="22"/>
  <c r="H110" i="22" s="1"/>
  <c r="G107" i="22"/>
  <c r="G110" i="22" s="1"/>
  <c r="F107" i="22"/>
  <c r="F110" i="22" s="1"/>
  <c r="E107" i="22"/>
  <c r="E110" i="22" s="1"/>
  <c r="D106" i="22"/>
  <c r="P106" i="22" s="1"/>
  <c r="L103" i="22"/>
  <c r="L106" i="22" s="1"/>
  <c r="K103" i="22"/>
  <c r="K106" i="22" s="1"/>
  <c r="J103" i="22"/>
  <c r="J106" i="22" s="1"/>
  <c r="I103" i="22"/>
  <c r="I106" i="22" s="1"/>
  <c r="H103" i="22"/>
  <c r="H106" i="22" s="1"/>
  <c r="G103" i="22"/>
  <c r="G106" i="22" s="1"/>
  <c r="F103" i="22"/>
  <c r="F106" i="22" s="1"/>
  <c r="E103" i="22"/>
  <c r="E106" i="22" s="1"/>
  <c r="D102" i="22"/>
  <c r="P102" i="22" s="1"/>
  <c r="L99" i="22"/>
  <c r="L102" i="22" s="1"/>
  <c r="K99" i="22"/>
  <c r="K102" i="22" s="1"/>
  <c r="J99" i="22"/>
  <c r="J102" i="22" s="1"/>
  <c r="I99" i="22"/>
  <c r="I102" i="22" s="1"/>
  <c r="H99" i="22"/>
  <c r="H102" i="22" s="1"/>
  <c r="G99" i="22"/>
  <c r="G102" i="22" s="1"/>
  <c r="F99" i="22"/>
  <c r="F102" i="22" s="1"/>
  <c r="E99" i="22"/>
  <c r="E102" i="22" s="1"/>
  <c r="D98" i="22"/>
  <c r="P98" i="22" s="1"/>
  <c r="L95" i="22"/>
  <c r="L98" i="22" s="1"/>
  <c r="K95" i="22"/>
  <c r="K98" i="22" s="1"/>
  <c r="J95" i="22"/>
  <c r="J98" i="22" s="1"/>
  <c r="I95" i="22"/>
  <c r="I98" i="22" s="1"/>
  <c r="H95" i="22"/>
  <c r="H98" i="22" s="1"/>
  <c r="G95" i="22"/>
  <c r="G98" i="22" s="1"/>
  <c r="F95" i="22"/>
  <c r="F98" i="22" s="1"/>
  <c r="E95" i="22"/>
  <c r="E98" i="22" s="1"/>
  <c r="D94" i="22"/>
  <c r="P94" i="22" s="1"/>
  <c r="L91" i="22"/>
  <c r="L94" i="22" s="1"/>
  <c r="K91" i="22"/>
  <c r="K94" i="22" s="1"/>
  <c r="J91" i="22"/>
  <c r="J94" i="22" s="1"/>
  <c r="I91" i="22"/>
  <c r="I94" i="22" s="1"/>
  <c r="H91" i="22"/>
  <c r="H94" i="22" s="1"/>
  <c r="G91" i="22"/>
  <c r="G94" i="22" s="1"/>
  <c r="F91" i="22"/>
  <c r="F94" i="22" s="1"/>
  <c r="E91" i="22"/>
  <c r="E94" i="22" s="1"/>
  <c r="D90" i="22"/>
  <c r="P90" i="22" s="1"/>
  <c r="L87" i="22"/>
  <c r="L90" i="22" s="1"/>
  <c r="K87" i="22"/>
  <c r="K90" i="22" s="1"/>
  <c r="J87" i="22"/>
  <c r="J90" i="22" s="1"/>
  <c r="I87" i="22"/>
  <c r="I90" i="22" s="1"/>
  <c r="H87" i="22"/>
  <c r="H90" i="22" s="1"/>
  <c r="G87" i="22"/>
  <c r="G90" i="22" s="1"/>
  <c r="F87" i="22"/>
  <c r="F90" i="22" s="1"/>
  <c r="E87" i="22"/>
  <c r="E90" i="22" s="1"/>
  <c r="D86" i="22"/>
  <c r="P86" i="22" s="1"/>
  <c r="L83" i="22"/>
  <c r="L86" i="22" s="1"/>
  <c r="K83" i="22"/>
  <c r="K86" i="22" s="1"/>
  <c r="J83" i="22"/>
  <c r="J86" i="22" s="1"/>
  <c r="I83" i="22"/>
  <c r="I86" i="22" s="1"/>
  <c r="H83" i="22"/>
  <c r="H86" i="22" s="1"/>
  <c r="G83" i="22"/>
  <c r="G86" i="22" s="1"/>
  <c r="F83" i="22"/>
  <c r="F86" i="22" s="1"/>
  <c r="E83" i="22"/>
  <c r="E86" i="22" s="1"/>
  <c r="L72" i="22"/>
  <c r="L75" i="22" s="1"/>
  <c r="K72" i="22"/>
  <c r="K75" i="22" s="1"/>
  <c r="J72" i="22"/>
  <c r="J75" i="22" s="1"/>
  <c r="I72" i="22"/>
  <c r="I75" i="22" s="1"/>
  <c r="G72" i="22"/>
  <c r="G75" i="22" s="1"/>
  <c r="F72" i="22"/>
  <c r="F75" i="22" s="1"/>
  <c r="E72" i="22"/>
  <c r="E75" i="22" s="1"/>
  <c r="D71" i="22"/>
  <c r="P71" i="22" s="1"/>
  <c r="S77" i="22" s="1"/>
  <c r="E77" i="22" s="1"/>
  <c r="L78" i="22" s="1"/>
  <c r="L68" i="22"/>
  <c r="L71" i="22" s="1"/>
  <c r="K68" i="22"/>
  <c r="K71" i="22" s="1"/>
  <c r="J68" i="22"/>
  <c r="J71" i="22" s="1"/>
  <c r="I68" i="22"/>
  <c r="I71" i="22" s="1"/>
  <c r="H68" i="22"/>
  <c r="H71" i="22" s="1"/>
  <c r="G68" i="22"/>
  <c r="G71" i="22" s="1"/>
  <c r="F68" i="22"/>
  <c r="F71" i="22" s="1"/>
  <c r="E68" i="22"/>
  <c r="E71" i="22" s="1"/>
  <c r="D67" i="22"/>
  <c r="P67" i="22" s="1"/>
  <c r="L64" i="22"/>
  <c r="L67" i="22" s="1"/>
  <c r="K64" i="22"/>
  <c r="K67" i="22" s="1"/>
  <c r="J64" i="22"/>
  <c r="J67" i="22" s="1"/>
  <c r="I64" i="22"/>
  <c r="I67" i="22" s="1"/>
  <c r="H64" i="22"/>
  <c r="H67" i="22" s="1"/>
  <c r="G64" i="22"/>
  <c r="G67" i="22" s="1"/>
  <c r="F64" i="22"/>
  <c r="F67" i="22" s="1"/>
  <c r="E64" i="22"/>
  <c r="E67" i="22" s="1"/>
  <c r="D63" i="22"/>
  <c r="P63" i="22" s="1"/>
  <c r="L60" i="22"/>
  <c r="L63" i="22" s="1"/>
  <c r="K60" i="22"/>
  <c r="K63" i="22" s="1"/>
  <c r="J60" i="22"/>
  <c r="J63" i="22" s="1"/>
  <c r="I60" i="22"/>
  <c r="I63" i="22" s="1"/>
  <c r="H60" i="22"/>
  <c r="H63" i="22" s="1"/>
  <c r="G60" i="22"/>
  <c r="G63" i="22" s="1"/>
  <c r="F60" i="22"/>
  <c r="F63" i="22" s="1"/>
  <c r="E60" i="22"/>
  <c r="E63" i="22" s="1"/>
  <c r="D59" i="22"/>
  <c r="P59" i="22" s="1"/>
  <c r="L56" i="22"/>
  <c r="L59" i="22" s="1"/>
  <c r="K56" i="22"/>
  <c r="K59" i="22" s="1"/>
  <c r="J56" i="22"/>
  <c r="J59" i="22" s="1"/>
  <c r="I56" i="22"/>
  <c r="I59" i="22" s="1"/>
  <c r="H56" i="22"/>
  <c r="H59" i="22" s="1"/>
  <c r="G56" i="22"/>
  <c r="G59" i="22" s="1"/>
  <c r="F56" i="22"/>
  <c r="F59" i="22" s="1"/>
  <c r="E56" i="22"/>
  <c r="E59" i="22" s="1"/>
  <c r="D55" i="22"/>
  <c r="P55" i="22" s="1"/>
  <c r="L52" i="22"/>
  <c r="L55" i="22" s="1"/>
  <c r="K52" i="22"/>
  <c r="K55" i="22" s="1"/>
  <c r="J52" i="22"/>
  <c r="J55" i="22" s="1"/>
  <c r="I52" i="22"/>
  <c r="I55" i="22" s="1"/>
  <c r="H52" i="22"/>
  <c r="H55" i="22" s="1"/>
  <c r="G52" i="22"/>
  <c r="G55" i="22" s="1"/>
  <c r="F52" i="22"/>
  <c r="F55" i="22" s="1"/>
  <c r="E52" i="22"/>
  <c r="E55" i="22" s="1"/>
  <c r="D51" i="22"/>
  <c r="P51" i="22" s="1"/>
  <c r="L48" i="22"/>
  <c r="L51" i="22" s="1"/>
  <c r="K48" i="22"/>
  <c r="K51" i="22" s="1"/>
  <c r="J48" i="22"/>
  <c r="J51" i="22" s="1"/>
  <c r="I48" i="22"/>
  <c r="I51" i="22" s="1"/>
  <c r="H48" i="22"/>
  <c r="H51" i="22" s="1"/>
  <c r="G48" i="22"/>
  <c r="G51" i="22" s="1"/>
  <c r="F48" i="22"/>
  <c r="F51" i="22" s="1"/>
  <c r="E48" i="22"/>
  <c r="E51" i="22" s="1"/>
  <c r="D47" i="22"/>
  <c r="P47" i="22" s="1"/>
  <c r="L44" i="22"/>
  <c r="L47" i="22" s="1"/>
  <c r="K44" i="22"/>
  <c r="K47" i="22" s="1"/>
  <c r="J44" i="22"/>
  <c r="J47" i="22" s="1"/>
  <c r="I44" i="22"/>
  <c r="I47" i="22" s="1"/>
  <c r="H44" i="22"/>
  <c r="H47" i="22" s="1"/>
  <c r="G44" i="22"/>
  <c r="G47" i="22" s="1"/>
  <c r="F44" i="22"/>
  <c r="F47" i="22" s="1"/>
  <c r="E44" i="22"/>
  <c r="E47" i="22" s="1"/>
  <c r="D36" i="22"/>
  <c r="P36" i="22" s="1"/>
  <c r="L33" i="22"/>
  <c r="L36" i="22" s="1"/>
  <c r="K33" i="22"/>
  <c r="K36" i="22" s="1"/>
  <c r="J33" i="22"/>
  <c r="J36" i="22" s="1"/>
  <c r="I33" i="22"/>
  <c r="I36" i="22" s="1"/>
  <c r="G33" i="22"/>
  <c r="G36" i="22" s="1"/>
  <c r="F33" i="22"/>
  <c r="F36" i="22" s="1"/>
  <c r="E33" i="22"/>
  <c r="H33" i="22" s="1"/>
  <c r="H36" i="22" s="1"/>
  <c r="D32" i="22"/>
  <c r="P32" i="22" s="1"/>
  <c r="L29" i="22"/>
  <c r="L32" i="22" s="1"/>
  <c r="K29" i="22"/>
  <c r="K32" i="22" s="1"/>
  <c r="J29" i="22"/>
  <c r="J32" i="22" s="1"/>
  <c r="I29" i="22"/>
  <c r="I32" i="22" s="1"/>
  <c r="H29" i="22"/>
  <c r="H32" i="22" s="1"/>
  <c r="G29" i="22"/>
  <c r="G32" i="22" s="1"/>
  <c r="F29" i="22"/>
  <c r="F32" i="22" s="1"/>
  <c r="E29" i="22"/>
  <c r="E32" i="22" s="1"/>
  <c r="D28" i="22"/>
  <c r="P28" i="22" s="1"/>
  <c r="L25" i="22"/>
  <c r="L28" i="22" s="1"/>
  <c r="K25" i="22"/>
  <c r="K28" i="22" s="1"/>
  <c r="J25" i="22"/>
  <c r="J28" i="22" s="1"/>
  <c r="I25" i="22"/>
  <c r="I28" i="22" s="1"/>
  <c r="H25" i="22"/>
  <c r="H28" i="22" s="1"/>
  <c r="G25" i="22"/>
  <c r="G28" i="22" s="1"/>
  <c r="F25" i="22"/>
  <c r="F28" i="22" s="1"/>
  <c r="E25" i="22"/>
  <c r="E28" i="22" s="1"/>
  <c r="D24" i="22"/>
  <c r="P24" i="22" s="1"/>
  <c r="L21" i="22"/>
  <c r="L24" i="22" s="1"/>
  <c r="K21" i="22"/>
  <c r="K24" i="22" s="1"/>
  <c r="J21" i="22"/>
  <c r="J24" i="22" s="1"/>
  <c r="I21" i="22"/>
  <c r="I24" i="22" s="1"/>
  <c r="H21" i="22"/>
  <c r="H24" i="22" s="1"/>
  <c r="G21" i="22"/>
  <c r="G24" i="22" s="1"/>
  <c r="F21" i="22"/>
  <c r="F24" i="22" s="1"/>
  <c r="E21" i="22"/>
  <c r="E24" i="22" s="1"/>
  <c r="D20" i="22"/>
  <c r="P20" i="22" s="1"/>
  <c r="L17" i="22"/>
  <c r="L20" i="22" s="1"/>
  <c r="K17" i="22"/>
  <c r="K20" i="22" s="1"/>
  <c r="J17" i="22"/>
  <c r="J20" i="22" s="1"/>
  <c r="I17" i="22"/>
  <c r="I20" i="22" s="1"/>
  <c r="H17" i="22"/>
  <c r="H20" i="22" s="1"/>
  <c r="G17" i="22"/>
  <c r="G20" i="22" s="1"/>
  <c r="F17" i="22"/>
  <c r="F20" i="22" s="1"/>
  <c r="E17" i="22"/>
  <c r="E20" i="22" s="1"/>
  <c r="D16" i="22"/>
  <c r="P16" i="22" s="1"/>
  <c r="L13" i="22"/>
  <c r="L16" i="22" s="1"/>
  <c r="K13" i="22"/>
  <c r="K16" i="22" s="1"/>
  <c r="J13" i="22"/>
  <c r="J16" i="22" s="1"/>
  <c r="I13" i="22"/>
  <c r="I16" i="22" s="1"/>
  <c r="H13" i="22"/>
  <c r="H16" i="22" s="1"/>
  <c r="G13" i="22"/>
  <c r="G16" i="22" s="1"/>
  <c r="F13" i="22"/>
  <c r="F16" i="22" s="1"/>
  <c r="E13" i="22"/>
  <c r="E16" i="22" s="1"/>
  <c r="D12" i="22"/>
  <c r="P12" i="22" s="1"/>
  <c r="L9" i="22"/>
  <c r="L12" i="22" s="1"/>
  <c r="K9" i="22"/>
  <c r="K12" i="22" s="1"/>
  <c r="J9" i="22"/>
  <c r="J12" i="22" s="1"/>
  <c r="I9" i="22"/>
  <c r="I12" i="22" s="1"/>
  <c r="H9" i="22"/>
  <c r="H12" i="22" s="1"/>
  <c r="G9" i="22"/>
  <c r="G12" i="22" s="1"/>
  <c r="F9" i="22"/>
  <c r="F12" i="22" s="1"/>
  <c r="E9" i="22"/>
  <c r="E12" i="22" s="1"/>
  <c r="G8" i="22"/>
  <c r="P8" i="22"/>
  <c r="L5" i="22"/>
  <c r="L8" i="22" s="1"/>
  <c r="K5" i="22"/>
  <c r="K8" i="22" s="1"/>
  <c r="J5" i="22"/>
  <c r="J8" i="22" s="1"/>
  <c r="I5" i="22"/>
  <c r="I8" i="22" s="1"/>
  <c r="H5" i="22"/>
  <c r="H8" i="22" s="1"/>
  <c r="G5" i="22"/>
  <c r="F5" i="22"/>
  <c r="F8" i="22" s="1"/>
  <c r="E5" i="22"/>
  <c r="E8" i="22" s="1"/>
  <c r="S116" i="22" l="1"/>
  <c r="E116" i="22" s="1"/>
  <c r="L117" i="22" s="1"/>
  <c r="E114" i="22"/>
  <c r="M114" i="22" s="1"/>
  <c r="O114" i="22" s="1"/>
  <c r="M106" i="22"/>
  <c r="O106" i="22" s="1"/>
  <c r="Q106" i="22" s="1"/>
  <c r="M98" i="22"/>
  <c r="O98" i="22" s="1"/>
  <c r="Q98" i="22" s="1"/>
  <c r="M71" i="22"/>
  <c r="O71" i="22" s="1"/>
  <c r="Q71" i="22" s="1"/>
  <c r="M55" i="22"/>
  <c r="O55" i="22" s="1"/>
  <c r="Q55" i="22" s="1"/>
  <c r="M24" i="22"/>
  <c r="O24" i="22" s="1"/>
  <c r="Q24" i="22" s="1"/>
  <c r="M12" i="22"/>
  <c r="O12" i="22" s="1"/>
  <c r="Q12" i="22" s="1"/>
  <c r="M20" i="22"/>
  <c r="O20" i="22" s="1"/>
  <c r="Q20" i="22" s="1"/>
  <c r="M51" i="22"/>
  <c r="O51" i="22" s="1"/>
  <c r="Q51" i="22" s="1"/>
  <c r="M67" i="22"/>
  <c r="O67" i="22" s="1"/>
  <c r="Q67" i="22" s="1"/>
  <c r="M94" i="22"/>
  <c r="O94" i="22" s="1"/>
  <c r="Q94" i="22" s="1"/>
  <c r="M16" i="22"/>
  <c r="O16" i="22" s="1"/>
  <c r="Q16" i="22" s="1"/>
  <c r="M32" i="22"/>
  <c r="O32" i="22" s="1"/>
  <c r="Q32" i="22" s="1"/>
  <c r="S38" i="22"/>
  <c r="M59" i="22"/>
  <c r="O59" i="22" s="1"/>
  <c r="Q59" i="22" s="1"/>
  <c r="M86" i="22"/>
  <c r="O86" i="22" s="1"/>
  <c r="Q86" i="22" s="1"/>
  <c r="M102" i="22"/>
  <c r="O102" i="22" s="1"/>
  <c r="Q102" i="22" s="1"/>
  <c r="M8" i="22"/>
  <c r="O8" i="22" s="1"/>
  <c r="Q8" i="22" s="1"/>
  <c r="M28" i="22"/>
  <c r="O28" i="22" s="1"/>
  <c r="Q28" i="22" s="1"/>
  <c r="M47" i="22"/>
  <c r="O47" i="22" s="1"/>
  <c r="Q47" i="22" s="1"/>
  <c r="M63" i="22"/>
  <c r="O63" i="22" s="1"/>
  <c r="Q63" i="22" s="1"/>
  <c r="M90" i="22"/>
  <c r="O90" i="22" s="1"/>
  <c r="Q90" i="22" s="1"/>
  <c r="M110" i="22"/>
  <c r="O110" i="22" s="1"/>
  <c r="Q110" i="22" s="1"/>
  <c r="H72" i="22"/>
  <c r="H75" i="22" s="1"/>
  <c r="M75" i="22" s="1"/>
  <c r="O75" i="22" s="1"/>
  <c r="E36" i="22"/>
  <c r="M36" i="22" s="1"/>
  <c r="O36" i="22" s="1"/>
  <c r="D114" i="20"/>
  <c r="P114" i="20" s="1"/>
  <c r="L111" i="20"/>
  <c r="K111" i="20"/>
  <c r="J111" i="20"/>
  <c r="J114" i="20" s="1"/>
  <c r="I111" i="20"/>
  <c r="I114" i="20" s="1"/>
  <c r="G111" i="20"/>
  <c r="F111" i="20"/>
  <c r="F114" i="20" s="1"/>
  <c r="E111" i="20"/>
  <c r="E114" i="20" s="1"/>
  <c r="D110" i="20"/>
  <c r="P110" i="20" s="1"/>
  <c r="L107" i="20"/>
  <c r="L110" i="20" s="1"/>
  <c r="K107" i="20"/>
  <c r="J107" i="20"/>
  <c r="J110" i="20" s="1"/>
  <c r="I107" i="20"/>
  <c r="I110" i="20" s="1"/>
  <c r="H107" i="20"/>
  <c r="G107" i="20"/>
  <c r="F107" i="20"/>
  <c r="E107" i="20"/>
  <c r="E110" i="20" s="1"/>
  <c r="L103" i="20"/>
  <c r="L106" i="20" s="1"/>
  <c r="K103" i="20"/>
  <c r="J103" i="20"/>
  <c r="I103" i="20"/>
  <c r="H103" i="20"/>
  <c r="G103" i="20"/>
  <c r="F103" i="20"/>
  <c r="E103" i="20"/>
  <c r="K102" i="20"/>
  <c r="L99" i="20"/>
  <c r="K99" i="20"/>
  <c r="J99" i="20"/>
  <c r="I99" i="20"/>
  <c r="H99" i="20"/>
  <c r="H102" i="20" s="1"/>
  <c r="G99" i="20"/>
  <c r="F99" i="20"/>
  <c r="E99" i="20"/>
  <c r="L95" i="20"/>
  <c r="K95" i="20"/>
  <c r="J95" i="20"/>
  <c r="J98" i="20" s="1"/>
  <c r="I95" i="20"/>
  <c r="I98" i="20" s="1"/>
  <c r="H95" i="20"/>
  <c r="G95" i="20"/>
  <c r="F95" i="20"/>
  <c r="F98" i="20" s="1"/>
  <c r="E95" i="20"/>
  <c r="L91" i="20"/>
  <c r="L94" i="20" s="1"/>
  <c r="K91" i="20"/>
  <c r="J91" i="20"/>
  <c r="J94" i="20" s="1"/>
  <c r="I91" i="20"/>
  <c r="I94" i="20" s="1"/>
  <c r="H91" i="20"/>
  <c r="G91" i="20"/>
  <c r="F91" i="20"/>
  <c r="E91" i="20"/>
  <c r="E94" i="20" s="1"/>
  <c r="L87" i="20"/>
  <c r="K87" i="20"/>
  <c r="J87" i="20"/>
  <c r="I87" i="20"/>
  <c r="H87" i="20"/>
  <c r="G87" i="20"/>
  <c r="F87" i="20"/>
  <c r="E87" i="20"/>
  <c r="L83" i="20"/>
  <c r="K83" i="20"/>
  <c r="K86" i="20" s="1"/>
  <c r="J83" i="20"/>
  <c r="I83" i="20"/>
  <c r="H83" i="20"/>
  <c r="G83" i="20"/>
  <c r="F83" i="20"/>
  <c r="E83" i="20"/>
  <c r="L72" i="20"/>
  <c r="L75" i="20" s="1"/>
  <c r="K72" i="20"/>
  <c r="J72" i="20"/>
  <c r="J75" i="20" s="1"/>
  <c r="I72" i="20"/>
  <c r="I75" i="20" s="1"/>
  <c r="G72" i="20"/>
  <c r="F72" i="20"/>
  <c r="E72" i="20"/>
  <c r="H72" i="20" s="1"/>
  <c r="L68" i="20"/>
  <c r="L71" i="20" s="1"/>
  <c r="K68" i="20"/>
  <c r="J68" i="20"/>
  <c r="I68" i="20"/>
  <c r="I71" i="20" s="1"/>
  <c r="H68" i="20"/>
  <c r="G68" i="20"/>
  <c r="F68" i="20"/>
  <c r="E68" i="20"/>
  <c r="L64" i="20"/>
  <c r="K64" i="20"/>
  <c r="K67" i="20" s="1"/>
  <c r="J64" i="20"/>
  <c r="I64" i="20"/>
  <c r="H64" i="20"/>
  <c r="G64" i="20"/>
  <c r="F64" i="20"/>
  <c r="E64" i="20"/>
  <c r="L60" i="20"/>
  <c r="K60" i="20"/>
  <c r="J60" i="20"/>
  <c r="J63" i="20" s="1"/>
  <c r="I60" i="20"/>
  <c r="I63" i="20" s="1"/>
  <c r="H60" i="20"/>
  <c r="G60" i="20"/>
  <c r="F60" i="20"/>
  <c r="F63" i="20" s="1"/>
  <c r="E60" i="20"/>
  <c r="L56" i="20"/>
  <c r="L59" i="20" s="1"/>
  <c r="K56" i="20"/>
  <c r="J56" i="20"/>
  <c r="J59" i="20" s="1"/>
  <c r="I56" i="20"/>
  <c r="I59" i="20" s="1"/>
  <c r="H56" i="20"/>
  <c r="G56" i="20"/>
  <c r="F56" i="20"/>
  <c r="E56" i="20"/>
  <c r="E59" i="20" s="1"/>
  <c r="L52" i="20"/>
  <c r="K52" i="20"/>
  <c r="J52" i="20"/>
  <c r="I52" i="20"/>
  <c r="H52" i="20"/>
  <c r="G52" i="20"/>
  <c r="F52" i="20"/>
  <c r="E52" i="20"/>
  <c r="L48" i="20"/>
  <c r="K48" i="20"/>
  <c r="K51" i="20" s="1"/>
  <c r="J48" i="20"/>
  <c r="I48" i="20"/>
  <c r="H48" i="20"/>
  <c r="H51" i="20" s="1"/>
  <c r="G48" i="20"/>
  <c r="F48" i="20"/>
  <c r="E48" i="20"/>
  <c r="J47" i="20"/>
  <c r="L44" i="20"/>
  <c r="K44" i="20"/>
  <c r="J44" i="20"/>
  <c r="I44" i="20"/>
  <c r="I47" i="20" s="1"/>
  <c r="H44" i="20"/>
  <c r="G44" i="20"/>
  <c r="F44" i="20"/>
  <c r="F47" i="20" s="1"/>
  <c r="E44" i="20"/>
  <c r="L33" i="20"/>
  <c r="K33" i="20"/>
  <c r="J33" i="20"/>
  <c r="I33" i="20"/>
  <c r="G33" i="20"/>
  <c r="F33" i="20"/>
  <c r="E33" i="20"/>
  <c r="H33" i="20" s="1"/>
  <c r="L29" i="20"/>
  <c r="K29" i="20"/>
  <c r="K32" i="20" s="1"/>
  <c r="J29" i="20"/>
  <c r="J32" i="20" s="1"/>
  <c r="I29" i="20"/>
  <c r="I32" i="20" s="1"/>
  <c r="H29" i="20"/>
  <c r="G29" i="20"/>
  <c r="F29" i="20"/>
  <c r="F32" i="20" s="1"/>
  <c r="E29" i="20"/>
  <c r="D28" i="20"/>
  <c r="P28" i="20" s="1"/>
  <c r="L25" i="20"/>
  <c r="L28" i="20" s="1"/>
  <c r="K25" i="20"/>
  <c r="K28" i="20" s="1"/>
  <c r="J25" i="20"/>
  <c r="I25" i="20"/>
  <c r="I28" i="20" s="1"/>
  <c r="H25" i="20"/>
  <c r="G25" i="20"/>
  <c r="G28" i="20" s="1"/>
  <c r="F25" i="20"/>
  <c r="E25" i="20"/>
  <c r="E28" i="20" s="1"/>
  <c r="L21" i="20"/>
  <c r="K21" i="20"/>
  <c r="J21" i="20"/>
  <c r="I21" i="20"/>
  <c r="I24" i="20" s="1"/>
  <c r="H21" i="20"/>
  <c r="G21" i="20"/>
  <c r="F21" i="20"/>
  <c r="E21" i="20"/>
  <c r="L17" i="20"/>
  <c r="K17" i="20"/>
  <c r="J17" i="20"/>
  <c r="I17" i="20"/>
  <c r="H17" i="20"/>
  <c r="G17" i="20"/>
  <c r="F17" i="20"/>
  <c r="E17" i="20"/>
  <c r="L13" i="20"/>
  <c r="L16" i="20" s="1"/>
  <c r="K13" i="20"/>
  <c r="J13" i="20"/>
  <c r="I13" i="20"/>
  <c r="H13" i="20"/>
  <c r="G13" i="20"/>
  <c r="F13" i="20"/>
  <c r="E13" i="20"/>
  <c r="D12" i="20"/>
  <c r="P12" i="20" s="1"/>
  <c r="L9" i="20"/>
  <c r="L12" i="20" s="1"/>
  <c r="K9" i="20"/>
  <c r="K12" i="20" s="1"/>
  <c r="J9" i="20"/>
  <c r="I9" i="20"/>
  <c r="I12" i="20" s="1"/>
  <c r="H9" i="20"/>
  <c r="G9" i="20"/>
  <c r="G12" i="20" s="1"/>
  <c r="F9" i="20"/>
  <c r="F12" i="20" s="1"/>
  <c r="E9" i="20"/>
  <c r="E12" i="20" s="1"/>
  <c r="L5" i="20"/>
  <c r="K5" i="20"/>
  <c r="K8" i="20" s="1"/>
  <c r="J5" i="20"/>
  <c r="I5" i="20"/>
  <c r="H5" i="20"/>
  <c r="G5" i="20"/>
  <c r="F5" i="20"/>
  <c r="E5" i="20"/>
  <c r="Q114" i="22" l="1"/>
  <c r="R116" i="22"/>
  <c r="Q75" i="22"/>
  <c r="R77" i="22"/>
  <c r="R38" i="22"/>
  <c r="E38" i="22"/>
  <c r="L39" i="22" s="1"/>
  <c r="Q36" i="22"/>
  <c r="H111" i="20"/>
  <c r="H114" i="20" s="1"/>
  <c r="H8" i="20"/>
  <c r="J36" i="20"/>
  <c r="F36" i="20"/>
  <c r="I36" i="20"/>
  <c r="K90" i="20"/>
  <c r="J90" i="20"/>
  <c r="F90" i="20"/>
  <c r="H90" i="20"/>
  <c r="I8" i="20"/>
  <c r="J12" i="20"/>
  <c r="K16" i="20"/>
  <c r="J20" i="20"/>
  <c r="F20" i="20"/>
  <c r="I20" i="20"/>
  <c r="K24" i="20"/>
  <c r="G24" i="20"/>
  <c r="J24" i="20"/>
  <c r="F24" i="20"/>
  <c r="K55" i="20"/>
  <c r="J55" i="20"/>
  <c r="F55" i="20"/>
  <c r="H55" i="20"/>
  <c r="E75" i="20"/>
  <c r="D75" i="20"/>
  <c r="P75" i="20" s="1"/>
  <c r="G114" i="20"/>
  <c r="J8" i="20"/>
  <c r="L20" i="20"/>
  <c r="J28" i="20"/>
  <c r="G32" i="20"/>
  <c r="H36" i="20"/>
  <c r="I55" i="20"/>
  <c r="G63" i="20"/>
  <c r="H67" i="20"/>
  <c r="L90" i="20"/>
  <c r="K106" i="20"/>
  <c r="J106" i="20"/>
  <c r="F106" i="20"/>
  <c r="H106" i="20"/>
  <c r="L8" i="20"/>
  <c r="I16" i="20"/>
  <c r="J16" i="20"/>
  <c r="H20" i="20"/>
  <c r="L36" i="20"/>
  <c r="F16" i="20"/>
  <c r="K20" i="20"/>
  <c r="L24" i="20"/>
  <c r="G36" i="20"/>
  <c r="G47" i="20"/>
  <c r="I90" i="20"/>
  <c r="G98" i="20"/>
  <c r="D98" i="20"/>
  <c r="P98" i="20" s="1"/>
  <c r="F8" i="20"/>
  <c r="G8" i="20"/>
  <c r="H12" i="20"/>
  <c r="M12" i="20" s="1"/>
  <c r="O12" i="20" s="1"/>
  <c r="Q12" i="20" s="1"/>
  <c r="H16" i="20"/>
  <c r="H24" i="20"/>
  <c r="F28" i="20"/>
  <c r="K36" i="20"/>
  <c r="K47" i="20"/>
  <c r="J51" i="20"/>
  <c r="F51" i="20"/>
  <c r="I51" i="20"/>
  <c r="L51" i="20"/>
  <c r="L55" i="20"/>
  <c r="K71" i="20"/>
  <c r="G71" i="20"/>
  <c r="J71" i="20"/>
  <c r="F71" i="20"/>
  <c r="H71" i="20"/>
  <c r="H86" i="20"/>
  <c r="I106" i="20"/>
  <c r="H32" i="20"/>
  <c r="L32" i="20"/>
  <c r="H47" i="20"/>
  <c r="L47" i="20"/>
  <c r="K63" i="20"/>
  <c r="J67" i="20"/>
  <c r="F67" i="20"/>
  <c r="I67" i="20"/>
  <c r="L67" i="20"/>
  <c r="F75" i="20"/>
  <c r="J86" i="20"/>
  <c r="F86" i="20"/>
  <c r="I86" i="20"/>
  <c r="L86" i="20"/>
  <c r="K98" i="20"/>
  <c r="J102" i="20"/>
  <c r="F102" i="20"/>
  <c r="I102" i="20"/>
  <c r="L102" i="20"/>
  <c r="F59" i="20"/>
  <c r="G86" i="20"/>
  <c r="F94" i="20"/>
  <c r="G102" i="20"/>
  <c r="F110" i="20"/>
  <c r="K114" i="20"/>
  <c r="K59" i="20"/>
  <c r="H63" i="20"/>
  <c r="L63" i="20"/>
  <c r="G75" i="20"/>
  <c r="K75" i="20"/>
  <c r="K94" i="20"/>
  <c r="H98" i="20"/>
  <c r="L98" i="20"/>
  <c r="G110" i="20"/>
  <c r="K110" i="20"/>
  <c r="L114" i="20"/>
  <c r="H59" i="20"/>
  <c r="H75" i="20"/>
  <c r="H94" i="20"/>
  <c r="H110" i="20"/>
  <c r="R78" i="22" l="1"/>
  <c r="T77" i="22"/>
  <c r="R117" i="22"/>
  <c r="T116" i="22"/>
  <c r="R39" i="22"/>
  <c r="T38" i="22"/>
  <c r="M110" i="20"/>
  <c r="O110" i="20" s="1"/>
  <c r="Q110" i="20" s="1"/>
  <c r="M114" i="20"/>
  <c r="O114" i="20" s="1"/>
  <c r="D63" i="20"/>
  <c r="P63" i="20" s="1"/>
  <c r="E63" i="20"/>
  <c r="M63" i="20" s="1"/>
  <c r="O63" i="20" s="1"/>
  <c r="E51" i="20"/>
  <c r="E8" i="20"/>
  <c r="M8" i="20" s="1"/>
  <c r="O8" i="20" s="1"/>
  <c r="D8" i="20"/>
  <c r="P8" i="20" s="1"/>
  <c r="D94" i="20"/>
  <c r="P94" i="20" s="1"/>
  <c r="G94" i="20"/>
  <c r="M94" i="20" s="1"/>
  <c r="O94" i="20" s="1"/>
  <c r="Q94" i="20" s="1"/>
  <c r="D32" i="20"/>
  <c r="P32" i="20" s="1"/>
  <c r="E32" i="20"/>
  <c r="M32" i="20" s="1"/>
  <c r="O32" i="20" s="1"/>
  <c r="E71" i="20"/>
  <c r="M71" i="20" s="1"/>
  <c r="O71" i="20" s="1"/>
  <c r="D71" i="20"/>
  <c r="P71" i="20" s="1"/>
  <c r="E16" i="20"/>
  <c r="D36" i="20"/>
  <c r="P36" i="20" s="1"/>
  <c r="E36" i="20"/>
  <c r="M36" i="20" s="1"/>
  <c r="O36" i="20" s="1"/>
  <c r="D67" i="20"/>
  <c r="P67" i="20" s="1"/>
  <c r="G67" i="20"/>
  <c r="H28" i="20"/>
  <c r="M28" i="20" s="1"/>
  <c r="O28" i="20" s="1"/>
  <c r="Q28" i="20" s="1"/>
  <c r="D102" i="20"/>
  <c r="P102" i="20" s="1"/>
  <c r="E102" i="20"/>
  <c r="M102" i="20" s="1"/>
  <c r="O102" i="20" s="1"/>
  <c r="Q102" i="20" s="1"/>
  <c r="D86" i="20"/>
  <c r="P86" i="20" s="1"/>
  <c r="E86" i="20"/>
  <c r="M86" i="20" s="1"/>
  <c r="O86" i="20" s="1"/>
  <c r="D51" i="20"/>
  <c r="P51" i="20" s="1"/>
  <c r="G51" i="20"/>
  <c r="D20" i="20"/>
  <c r="P20" i="20" s="1"/>
  <c r="G20" i="20"/>
  <c r="G16" i="20"/>
  <c r="D16" i="20"/>
  <c r="P16" i="20" s="1"/>
  <c r="M75" i="20"/>
  <c r="O75" i="20" s="1"/>
  <c r="E47" i="20"/>
  <c r="M47" i="20" s="1"/>
  <c r="O47" i="20" s="1"/>
  <c r="D47" i="20"/>
  <c r="P47" i="20" s="1"/>
  <c r="E67" i="20"/>
  <c r="E98" i="20"/>
  <c r="M98" i="20" s="1"/>
  <c r="O98" i="20" s="1"/>
  <c r="Q98" i="20" s="1"/>
  <c r="E106" i="20"/>
  <c r="D106" i="20"/>
  <c r="P106" i="20" s="1"/>
  <c r="G106" i="20"/>
  <c r="E20" i="20"/>
  <c r="D59" i="20"/>
  <c r="P59" i="20" s="1"/>
  <c r="G59" i="20"/>
  <c r="M59" i="20" s="1"/>
  <c r="O59" i="20" s="1"/>
  <c r="E24" i="20"/>
  <c r="M24" i="20" s="1"/>
  <c r="O24" i="20" s="1"/>
  <c r="D24" i="20"/>
  <c r="P24" i="20" s="1"/>
  <c r="E55" i="20"/>
  <c r="D55" i="20"/>
  <c r="P55" i="20" s="1"/>
  <c r="G55" i="20"/>
  <c r="E90" i="20"/>
  <c r="D90" i="20"/>
  <c r="P90" i="20" s="1"/>
  <c r="G90" i="20"/>
  <c r="L33" i="16"/>
  <c r="K33" i="16"/>
  <c r="J33" i="16"/>
  <c r="I33" i="16"/>
  <c r="G33" i="16"/>
  <c r="F33" i="16"/>
  <c r="E33" i="16"/>
  <c r="H33" i="16" s="1"/>
  <c r="L29" i="16"/>
  <c r="K29" i="16"/>
  <c r="J29" i="16"/>
  <c r="I29" i="16"/>
  <c r="H29" i="16"/>
  <c r="G29" i="16"/>
  <c r="F29" i="16"/>
  <c r="E29" i="16"/>
  <c r="L25" i="16"/>
  <c r="K25" i="16"/>
  <c r="J25" i="16"/>
  <c r="I25" i="16"/>
  <c r="H25" i="16"/>
  <c r="G25" i="16"/>
  <c r="F25" i="16"/>
  <c r="E25" i="16"/>
  <c r="L21" i="16"/>
  <c r="K21" i="16"/>
  <c r="J21" i="16"/>
  <c r="I21" i="16"/>
  <c r="H21" i="16"/>
  <c r="G21" i="16"/>
  <c r="F21" i="16"/>
  <c r="E21" i="16"/>
  <c r="L17" i="16"/>
  <c r="K17" i="16"/>
  <c r="J17" i="16"/>
  <c r="I17" i="16"/>
  <c r="H17" i="16"/>
  <c r="G17" i="16"/>
  <c r="F17" i="16"/>
  <c r="E17" i="16"/>
  <c r="L13" i="16"/>
  <c r="K13" i="16"/>
  <c r="J13" i="16"/>
  <c r="I13" i="16"/>
  <c r="H13" i="16"/>
  <c r="G13" i="16"/>
  <c r="F13" i="16"/>
  <c r="E13" i="16"/>
  <c r="L9" i="16"/>
  <c r="K9" i="16"/>
  <c r="J9" i="16"/>
  <c r="I9" i="16"/>
  <c r="H9" i="16"/>
  <c r="G9" i="16"/>
  <c r="F9" i="16"/>
  <c r="E9" i="16"/>
  <c r="L5" i="16"/>
  <c r="K5" i="16"/>
  <c r="J5" i="16"/>
  <c r="I5" i="16"/>
  <c r="H5" i="16"/>
  <c r="G5" i="16"/>
  <c r="F5" i="16"/>
  <c r="E5" i="16"/>
  <c r="L25" i="15"/>
  <c r="K25" i="15"/>
  <c r="J25" i="15"/>
  <c r="I25" i="15"/>
  <c r="H25" i="15"/>
  <c r="G25" i="15"/>
  <c r="F25" i="15"/>
  <c r="E25" i="15"/>
  <c r="L17" i="15"/>
  <c r="K17" i="15"/>
  <c r="J17" i="15"/>
  <c r="I17" i="15"/>
  <c r="H17" i="15"/>
  <c r="G17" i="15"/>
  <c r="F17" i="15"/>
  <c r="E17" i="15"/>
  <c r="L13" i="15"/>
  <c r="K13" i="15"/>
  <c r="J13" i="15"/>
  <c r="I13" i="15"/>
  <c r="H13" i="15"/>
  <c r="G13" i="15"/>
  <c r="F13" i="15"/>
  <c r="E13" i="15"/>
  <c r="E33" i="15"/>
  <c r="H33" i="15" s="1"/>
  <c r="E29" i="15"/>
  <c r="E21" i="15"/>
  <c r="E5" i="15"/>
  <c r="G9" i="15"/>
  <c r="L9" i="15"/>
  <c r="K9" i="15"/>
  <c r="J9" i="15"/>
  <c r="I9" i="15"/>
  <c r="H9" i="15"/>
  <c r="F9" i="15"/>
  <c r="E9" i="15"/>
  <c r="L33" i="15"/>
  <c r="K33" i="15"/>
  <c r="J33" i="15"/>
  <c r="I33" i="15"/>
  <c r="G33" i="15"/>
  <c r="F33" i="15"/>
  <c r="L29" i="15"/>
  <c r="J21" i="15"/>
  <c r="J29" i="15"/>
  <c r="J5" i="15"/>
  <c r="K29" i="15"/>
  <c r="I29" i="15"/>
  <c r="H29" i="15"/>
  <c r="G29" i="15"/>
  <c r="F29" i="15"/>
  <c r="L21" i="15"/>
  <c r="K21" i="15"/>
  <c r="I21" i="15"/>
  <c r="H21" i="15"/>
  <c r="G21" i="15"/>
  <c r="F21" i="15"/>
  <c r="M34" i="15"/>
  <c r="M30" i="15"/>
  <c r="M26" i="15"/>
  <c r="M22" i="15"/>
  <c r="M18" i="15"/>
  <c r="M14" i="15"/>
  <c r="M10" i="15"/>
  <c r="L5" i="15"/>
  <c r="K5" i="15"/>
  <c r="I5" i="15"/>
  <c r="H5" i="15"/>
  <c r="G5" i="15"/>
  <c r="F5" i="15"/>
  <c r="M6" i="15"/>
  <c r="M67" i="20" l="1"/>
  <c r="O67" i="20" s="1"/>
  <c r="Q67" i="20" s="1"/>
  <c r="S77" i="20"/>
  <c r="E77" i="20" s="1"/>
  <c r="L78" i="20" s="1"/>
  <c r="Q8" i="20"/>
  <c r="Q59" i="20"/>
  <c r="Q63" i="20"/>
  <c r="S116" i="20"/>
  <c r="E116" i="20" s="1"/>
  <c r="L117" i="20" s="1"/>
  <c r="Q114" i="20"/>
  <c r="M106" i="20"/>
  <c r="O106" i="20" s="1"/>
  <c r="Q106" i="20" s="1"/>
  <c r="Q86" i="20"/>
  <c r="Q47" i="20"/>
  <c r="Q71" i="20"/>
  <c r="Q75" i="20"/>
  <c r="Q24" i="20"/>
  <c r="Q36" i="20"/>
  <c r="S38" i="20"/>
  <c r="E38" i="20" s="1"/>
  <c r="L39" i="20" s="1"/>
  <c r="Q32" i="20"/>
  <c r="L35" i="15"/>
  <c r="L36" i="15" s="1"/>
  <c r="H35" i="15"/>
  <c r="F35" i="15"/>
  <c r="F36" i="15" s="1"/>
  <c r="I35" i="15"/>
  <c r="I36" i="15" s="1"/>
  <c r="K35" i="15"/>
  <c r="K36" i="15" s="1"/>
  <c r="G35" i="15"/>
  <c r="G36" i="15" s="1"/>
  <c r="J35" i="15"/>
  <c r="J36" i="15" s="1"/>
  <c r="E35" i="15"/>
  <c r="L23" i="15"/>
  <c r="L24" i="15" s="1"/>
  <c r="H23" i="15"/>
  <c r="H24" i="15" s="1"/>
  <c r="J23" i="15"/>
  <c r="J24" i="15" s="1"/>
  <c r="I23" i="15"/>
  <c r="I24" i="15" s="1"/>
  <c r="E23" i="15"/>
  <c r="K23" i="15"/>
  <c r="K24" i="15" s="1"/>
  <c r="G23" i="15"/>
  <c r="G24" i="15" s="1"/>
  <c r="F23" i="15"/>
  <c r="F24" i="15" s="1"/>
  <c r="L11" i="15"/>
  <c r="L12" i="15" s="1"/>
  <c r="H11" i="15"/>
  <c r="F11" i="15"/>
  <c r="F12" i="15" s="1"/>
  <c r="I11" i="15"/>
  <c r="I12" i="15" s="1"/>
  <c r="K11" i="15"/>
  <c r="K12" i="15" s="1"/>
  <c r="G11" i="15"/>
  <c r="J11" i="15"/>
  <c r="J12" i="15" s="1"/>
  <c r="E11" i="15"/>
  <c r="L27" i="15"/>
  <c r="L28" i="15" s="1"/>
  <c r="H27" i="15"/>
  <c r="F27" i="15"/>
  <c r="F28" i="15" s="1"/>
  <c r="I27" i="15"/>
  <c r="I28" i="15" s="1"/>
  <c r="K27" i="15"/>
  <c r="K28" i="15" s="1"/>
  <c r="G27" i="15"/>
  <c r="D28" i="15" s="1"/>
  <c r="P28" i="15" s="1"/>
  <c r="J27" i="15"/>
  <c r="J28" i="15" s="1"/>
  <c r="E27" i="15"/>
  <c r="L19" i="15"/>
  <c r="L20" i="15" s="1"/>
  <c r="H19" i="15"/>
  <c r="F19" i="15"/>
  <c r="F20" i="15" s="1"/>
  <c r="E19" i="15"/>
  <c r="K19" i="15"/>
  <c r="K20" i="15" s="1"/>
  <c r="G19" i="15"/>
  <c r="J19" i="15"/>
  <c r="J20" i="15" s="1"/>
  <c r="I19" i="15"/>
  <c r="I20" i="15" s="1"/>
  <c r="L7" i="15"/>
  <c r="L8" i="15" s="1"/>
  <c r="H7" i="15"/>
  <c r="H8" i="15" s="1"/>
  <c r="J7" i="15"/>
  <c r="J8" i="15" s="1"/>
  <c r="E7" i="15"/>
  <c r="K7" i="15"/>
  <c r="K8" i="15" s="1"/>
  <c r="G7" i="15"/>
  <c r="G8" i="15" s="1"/>
  <c r="F7" i="15"/>
  <c r="F8" i="15" s="1"/>
  <c r="I7" i="15"/>
  <c r="L15" i="15"/>
  <c r="L16" i="15" s="1"/>
  <c r="H15" i="15"/>
  <c r="H16" i="15" s="1"/>
  <c r="F15" i="15"/>
  <c r="F16" i="15" s="1"/>
  <c r="E15" i="15"/>
  <c r="K15" i="15"/>
  <c r="K16" i="15" s="1"/>
  <c r="G15" i="15"/>
  <c r="D16" i="15" s="1"/>
  <c r="P16" i="15" s="1"/>
  <c r="J15" i="15"/>
  <c r="J16" i="15" s="1"/>
  <c r="I15" i="15"/>
  <c r="I16" i="15" s="1"/>
  <c r="L31" i="15"/>
  <c r="L32" i="15" s="1"/>
  <c r="H31" i="15"/>
  <c r="H32" i="15" s="1"/>
  <c r="I31" i="15"/>
  <c r="K31" i="15"/>
  <c r="K32" i="15" s="1"/>
  <c r="G31" i="15"/>
  <c r="G32" i="15" s="1"/>
  <c r="J31" i="15"/>
  <c r="J32" i="15" s="1"/>
  <c r="F31" i="15"/>
  <c r="F32" i="15" s="1"/>
  <c r="E31" i="15"/>
  <c r="L16" i="16"/>
  <c r="L32" i="16"/>
  <c r="M90" i="20"/>
  <c r="O90" i="20" s="1"/>
  <c r="Q90" i="20" s="1"/>
  <c r="M20" i="20"/>
  <c r="O20" i="20" s="1"/>
  <c r="Q20" i="20" s="1"/>
  <c r="M55" i="20"/>
  <c r="O55" i="20" s="1"/>
  <c r="Q55" i="20" s="1"/>
  <c r="M51" i="20"/>
  <c r="O51" i="20" s="1"/>
  <c r="Q51" i="20" s="1"/>
  <c r="M16" i="20"/>
  <c r="O16" i="20" s="1"/>
  <c r="Q16" i="20" s="1"/>
  <c r="I20" i="16"/>
  <c r="E32" i="16"/>
  <c r="I36" i="16"/>
  <c r="L8" i="16"/>
  <c r="L12" i="16"/>
  <c r="I32" i="16"/>
  <c r="G24" i="16"/>
  <c r="J20" i="16"/>
  <c r="I16" i="16"/>
  <c r="D8" i="16"/>
  <c r="P8" i="16" s="1"/>
  <c r="J8" i="16"/>
  <c r="F36" i="16"/>
  <c r="J36" i="16"/>
  <c r="I24" i="16"/>
  <c r="J24" i="16"/>
  <c r="F24" i="16"/>
  <c r="K24" i="16"/>
  <c r="E20" i="16"/>
  <c r="F20" i="16"/>
  <c r="E16" i="16"/>
  <c r="F8" i="16"/>
  <c r="K8" i="16"/>
  <c r="G8" i="16"/>
  <c r="I8" i="16"/>
  <c r="K28" i="16"/>
  <c r="J28" i="16"/>
  <c r="F28" i="16"/>
  <c r="I28" i="16"/>
  <c r="K12" i="16"/>
  <c r="J12" i="16"/>
  <c r="F12" i="16"/>
  <c r="I12" i="16"/>
  <c r="H28" i="16"/>
  <c r="H12" i="16"/>
  <c r="L24" i="16"/>
  <c r="L28" i="16"/>
  <c r="H8" i="16"/>
  <c r="F16" i="16"/>
  <c r="J16" i="16"/>
  <c r="K20" i="16"/>
  <c r="H24" i="16"/>
  <c r="F32" i="16"/>
  <c r="J32" i="16"/>
  <c r="G36" i="16"/>
  <c r="K36" i="16"/>
  <c r="K16" i="16"/>
  <c r="H20" i="16"/>
  <c r="L20" i="16"/>
  <c r="G32" i="16"/>
  <c r="K32" i="16"/>
  <c r="H36" i="16"/>
  <c r="L36" i="16"/>
  <c r="H16" i="16"/>
  <c r="H32" i="16"/>
  <c r="I32" i="15"/>
  <c r="H36" i="15"/>
  <c r="H20" i="15"/>
  <c r="H28" i="15"/>
  <c r="H12" i="15"/>
  <c r="D12" i="15"/>
  <c r="P12" i="15" s="1"/>
  <c r="I8" i="15"/>
  <c r="E39" i="15" l="1"/>
  <c r="M35" i="15"/>
  <c r="R116" i="20"/>
  <c r="R117" i="20" s="1"/>
  <c r="R77" i="20"/>
  <c r="R78" i="20" s="1"/>
  <c r="R38" i="20"/>
  <c r="R39" i="20" s="1"/>
  <c r="M23" i="15"/>
  <c r="M31" i="15"/>
  <c r="M15" i="15"/>
  <c r="M7" i="15"/>
  <c r="M19" i="15"/>
  <c r="E16" i="15"/>
  <c r="M27" i="15"/>
  <c r="M11" i="15"/>
  <c r="E8" i="15"/>
  <c r="M8" i="15" s="1"/>
  <c r="O8" i="15" s="1"/>
  <c r="D8" i="15"/>
  <c r="P8" i="15" s="1"/>
  <c r="D20" i="15"/>
  <c r="P20" i="15" s="1"/>
  <c r="D32" i="16"/>
  <c r="P32" i="16" s="1"/>
  <c r="E8" i="16"/>
  <c r="M8" i="16" s="1"/>
  <c r="O8" i="16" s="1"/>
  <c r="Q8" i="16" s="1"/>
  <c r="D24" i="16"/>
  <c r="P24" i="16" s="1"/>
  <c r="E24" i="16"/>
  <c r="M24" i="16" s="1"/>
  <c r="O24" i="16" s="1"/>
  <c r="D16" i="16"/>
  <c r="P16" i="16" s="1"/>
  <c r="G16" i="16"/>
  <c r="M16" i="16" s="1"/>
  <c r="O16" i="16" s="1"/>
  <c r="G20" i="16"/>
  <c r="M20" i="16" s="1"/>
  <c r="O20" i="16" s="1"/>
  <c r="D20" i="16"/>
  <c r="P20" i="16" s="1"/>
  <c r="E12" i="16"/>
  <c r="D12" i="16"/>
  <c r="P12" i="16" s="1"/>
  <c r="G12" i="16"/>
  <c r="E28" i="16"/>
  <c r="D28" i="16"/>
  <c r="P28" i="16" s="1"/>
  <c r="G28" i="16"/>
  <c r="M32" i="16"/>
  <c r="O32" i="16" s="1"/>
  <c r="E36" i="16"/>
  <c r="M36" i="16" s="1"/>
  <c r="O36" i="16" s="1"/>
  <c r="D36" i="16"/>
  <c r="P36" i="16" s="1"/>
  <c r="G16" i="15"/>
  <c r="E20" i="15"/>
  <c r="E24" i="15"/>
  <c r="M24" i="15" s="1"/>
  <c r="O24" i="15" s="1"/>
  <c r="D24" i="15"/>
  <c r="P24" i="15" s="1"/>
  <c r="G20" i="15"/>
  <c r="E28" i="15"/>
  <c r="D32" i="15"/>
  <c r="P32" i="15" s="1"/>
  <c r="E32" i="15"/>
  <c r="M32" i="15" s="1"/>
  <c r="O32" i="15" s="1"/>
  <c r="G12" i="15"/>
  <c r="E36" i="15"/>
  <c r="M36" i="15" s="1"/>
  <c r="O36" i="15" s="1"/>
  <c r="D36" i="15"/>
  <c r="P36" i="15" s="1"/>
  <c r="G28" i="15"/>
  <c r="E12" i="15"/>
  <c r="S38" i="15" l="1"/>
  <c r="E38" i="15" s="1"/>
  <c r="L39" i="15" s="1"/>
  <c r="Q24" i="15"/>
  <c r="S38" i="16"/>
  <c r="E38" i="16" s="1"/>
  <c r="L39" i="16" s="1"/>
  <c r="Q24" i="16"/>
  <c r="Q32" i="15"/>
  <c r="Q32" i="16"/>
  <c r="Q20" i="16"/>
  <c r="Q36" i="16"/>
  <c r="Q16" i="16"/>
  <c r="Q8" i="15"/>
  <c r="Q36" i="15"/>
  <c r="M16" i="15"/>
  <c r="O16" i="15" s="1"/>
  <c r="Q16" i="15" s="1"/>
  <c r="T116" i="20"/>
  <c r="T77" i="20"/>
  <c r="T38" i="20"/>
  <c r="M12" i="15"/>
  <c r="O12" i="15" s="1"/>
  <c r="Q12" i="15" s="1"/>
  <c r="M28" i="16"/>
  <c r="O28" i="16" s="1"/>
  <c r="Q28" i="16" s="1"/>
  <c r="M12" i="16"/>
  <c r="O12" i="16" s="1"/>
  <c r="Q12" i="16" s="1"/>
  <c r="M28" i="15"/>
  <c r="O28" i="15" s="1"/>
  <c r="Q28" i="15" s="1"/>
  <c r="M20" i="15"/>
  <c r="O20" i="15" s="1"/>
  <c r="Q20" i="15" s="1"/>
  <c r="R38" i="16" l="1"/>
  <c r="R39" i="16" s="1"/>
  <c r="R38" i="15"/>
  <c r="R39" i="15" s="1"/>
  <c r="T38" i="16" l="1"/>
  <c r="T38" i="15"/>
</calcChain>
</file>

<file path=xl/sharedStrings.xml><?xml version="1.0" encoding="utf-8"?>
<sst xmlns="http://schemas.openxmlformats.org/spreadsheetml/2006/main" count="722" uniqueCount="62">
  <si>
    <t>de 0 a 1</t>
  </si>
  <si>
    <t xml:space="preserve"> de 1 a 5</t>
  </si>
  <si>
    <t>de 5 a 10</t>
  </si>
  <si>
    <t>de 10 a 20</t>
  </si>
  <si>
    <t>de 20 a 30</t>
  </si>
  <si>
    <t>de 30 a 40</t>
  </si>
  <si>
    <t>de 40 a 100</t>
  </si>
  <si>
    <t>Totales</t>
  </si>
  <si>
    <t>COHORTE COMPLETA</t>
  </si>
  <si>
    <t>odds</t>
  </si>
  <si>
    <t>num</t>
  </si>
  <si>
    <t>denom</t>
  </si>
  <si>
    <t>Distancia</t>
  </si>
  <si>
    <t>Denomi</t>
  </si>
  <si>
    <t>promedio</t>
  </si>
  <si>
    <t>Media intervalo</t>
  </si>
  <si>
    <t>denominad</t>
  </si>
  <si>
    <t>numerad</t>
  </si>
  <si>
    <t>evidencia</t>
  </si>
  <si>
    <r>
      <t xml:space="preserve">Ratio </t>
    </r>
    <r>
      <rPr>
        <b/>
        <sz val="10"/>
        <color rgb="FFFF0000"/>
        <rFont val="Calibri"/>
        <family val="2"/>
        <scheme val="minor"/>
      </rPr>
      <t>A</t>
    </r>
    <r>
      <rPr>
        <b/>
        <i/>
        <sz val="10"/>
        <color rgb="FFFF0000"/>
        <rFont val="Calibri"/>
        <family val="2"/>
        <scheme val="minor"/>
      </rPr>
      <t>lejamiento ponderado de la evidencia</t>
    </r>
    <r>
      <rPr>
        <b/>
        <i/>
        <sz val="10"/>
        <color theme="1"/>
        <rFont val="Calibri"/>
        <family val="2"/>
        <scheme val="minor"/>
      </rPr>
      <t xml:space="preserve"> / </t>
    </r>
    <r>
      <rPr>
        <b/>
        <i/>
        <sz val="10"/>
        <color rgb="FF008000"/>
        <rFont val="Calibri"/>
        <family val="2"/>
        <scheme val="minor"/>
      </rPr>
      <t>evidencia</t>
    </r>
  </si>
  <si>
    <t>alejamiento ponderado de la evidencia</t>
  </si>
  <si>
    <t>Por subgrupos</t>
  </si>
  <si>
    <t>Por la numeración de la intervención</t>
  </si>
  <si>
    <t>Interv nº 3</t>
  </si>
  <si>
    <t>Interv nº 7</t>
  </si>
  <si>
    <t>Interv nº 4</t>
  </si>
  <si>
    <t>Interv nº 6</t>
  </si>
  <si>
    <t>Interv nº 2</t>
  </si>
  <si>
    <t>Interv nº 5</t>
  </si>
  <si>
    <t>Interv nº 1</t>
  </si>
  <si>
    <t>Interv nº 8</t>
  </si>
  <si>
    <r>
      <t xml:space="preserve">De cada 100 mujeres de 45 a 59 años que participan en los programa de detección precoz de Cáncer de mama, a cuántas les evitamos una muerte por cualquier causa en 13 años de seguimiento frente a las que no participan en estos programas. </t>
    </r>
    <r>
      <rPr>
        <b/>
        <sz val="8"/>
        <color rgb="FF0070C0"/>
        <rFont val="Calibri"/>
        <family val="2"/>
      </rPr>
      <t xml:space="preserve">[Beneficio 0/100, Ref. 32] </t>
    </r>
  </si>
  <si>
    <r>
      <t>De cada 100 pacientes con fibrilación auricular no valvular, a cuántos les evitamos un ACV tratándolos 1 año con warfarina en lugar de no tratarlos.</t>
    </r>
    <r>
      <rPr>
        <b/>
        <sz val="8"/>
        <color rgb="FF0070C0"/>
        <rFont val="Calibri"/>
        <family val="2"/>
      </rPr>
      <t xml:space="preserve"> [Beneficio 3/100, Ref. 33] </t>
    </r>
  </si>
  <si>
    <r>
      <t xml:space="preserve">De cada 100 pacientes con Col total 215 y Col LDL 137 mg/dl, a cuántos les evitamos la Muerte por causa cardiovascular, tratándolos 4 años con estatinas en lugar de no tratarlos. </t>
    </r>
    <r>
      <rPr>
        <b/>
        <sz val="8"/>
        <color rgb="FF0070C0"/>
        <rFont val="Calibri"/>
        <family val="2"/>
      </rPr>
      <t xml:space="preserve">[Beneficio 0,10/100, Ref. 34] </t>
    </r>
  </si>
  <si>
    <r>
      <t>De cada 100 personas que participan en los programa de detección precoz de Cáncer colorrectal, a cuántos les evitamos la muerte por cáncer colorrectal en 15 años de seguimiento frente a los que no participan en estos programas.</t>
    </r>
    <r>
      <rPr>
        <b/>
        <sz val="8"/>
        <color rgb="FF0070C0"/>
        <rFont val="Calibri"/>
        <family val="2"/>
      </rPr>
      <t xml:space="preserve"> [Beneficio 0,135/100, Ref. 35] </t>
    </r>
  </si>
  <si>
    <r>
      <t xml:space="preserve">De cada 100 personas que participan en los programa de detección precoz de Cáncer colorrectal, a cuántos les evitamos la motalidad total (por cualquier causa) en 15 años de seguimiento frente a los que no participan en estos programas. </t>
    </r>
    <r>
      <rPr>
        <b/>
        <sz val="8"/>
        <color rgb="FF0070C0"/>
        <rFont val="Calibri"/>
        <family val="2"/>
      </rPr>
      <t xml:space="preserve">[Beneficio 0/100, Ref. 35] </t>
    </r>
  </si>
  <si>
    <r>
      <t xml:space="preserve">De cada 100 niños de 0-2 años de edad,  a cuántos les evitamos una [Enfermedad neumocócica invasiva o Neumonía] 2 años después de haber recibido las correspondientes dosis de vacuna neumocógica conjugada de 7-11 serotipos, en lugar de no haberla recibido. </t>
    </r>
    <r>
      <rPr>
        <b/>
        <sz val="8"/>
        <color rgb="FF0070C0"/>
        <rFont val="Calibri"/>
        <family val="2"/>
      </rPr>
      <t xml:space="preserve">[Beneficio 0,13+033/100, Ref. 36] </t>
    </r>
  </si>
  <si>
    <r>
      <t xml:space="preserve">De cada 100 personas de 77 años de edad que viven en la comunidad, a cuántos les evitamos una fractura de cadera tratándolos 3,5 años con Vitamina D en lugar de no tratarlos. </t>
    </r>
    <r>
      <rPr>
        <b/>
        <sz val="8"/>
        <color rgb="FF0070C0"/>
        <rFont val="Calibri"/>
        <family val="2"/>
      </rPr>
      <t xml:space="preserve">[Beneficio 0/100, Ref. 37] </t>
    </r>
  </si>
  <si>
    <r>
      <t>De cada 100 niños de 0-4 años de edad,  a cuántos les evitamos una hospitalización por varicela 1 año después de haber recibido la vacuna de varicela en lugar de no haberla recibido.</t>
    </r>
    <r>
      <rPr>
        <b/>
        <sz val="8"/>
        <color rgb="FF0070C0"/>
        <rFont val="Calibri"/>
        <family val="2"/>
      </rPr>
      <t xml:space="preserve"> [Beneficio 0/100, Ref. 38] </t>
    </r>
  </si>
  <si>
    <t>SUBGRUPO DE MÉDICOS TUTORES</t>
  </si>
  <si>
    <t>SUBGRUPO DE MÉDICOS NO TUTORES (NO RESIDENTES)</t>
  </si>
  <si>
    <t>SUBGRUPO DE MÉDICOS RESIDENTES</t>
  </si>
  <si>
    <t>de cada 100 tratados</t>
  </si>
  <si>
    <t xml:space="preserve">El </t>
  </si>
  <si>
    <t>SUBGRUPO DE ENFERMERAS/OS TUTORES</t>
  </si>
  <si>
    <t>SUBGRUPO DE ENERMERAS/OS NO TUTORES (NO RESIDENTES)</t>
  </si>
  <si>
    <t>SUBGRUPO DE ENFERMERAS/OS RESIDENTES EIR</t>
  </si>
  <si>
    <t>SG Enf Tutores</t>
  </si>
  <si>
    <t>SG Enf no Tutores (no EIR)</t>
  </si>
  <si>
    <t>SG Méd Tutores</t>
  </si>
  <si>
    <t>SG Méd no Tutores (no MIR)</t>
  </si>
  <si>
    <t>SG Méd MIR</t>
  </si>
  <si>
    <t>SG Enf EIR</t>
  </si>
  <si>
    <t>SUBGRUPO DE FARMACÉUTICOS</t>
  </si>
  <si>
    <t>NORMOestim</t>
  </si>
  <si>
    <t>SOBREestim</t>
  </si>
  <si>
    <r>
      <rPr>
        <sz val="10"/>
        <color rgb="FFFF0000"/>
        <rFont val="Calibri"/>
        <family val="2"/>
        <scheme val="minor"/>
      </rPr>
      <t>SOBREestima</t>
    </r>
    <r>
      <rPr>
        <sz val="10"/>
        <rFont val="Calibri"/>
        <family val="2"/>
        <scheme val="minor"/>
      </rPr>
      <t xml:space="preserve"> la expectativa de beneficio en</t>
    </r>
  </si>
  <si>
    <t>Sobre+Sub</t>
  </si>
  <si>
    <t>Norm</t>
  </si>
  <si>
    <r>
      <rPr>
        <sz val="10"/>
        <color rgb="FF008000"/>
        <rFont val="Calibri"/>
        <family val="2"/>
        <scheme val="minor"/>
      </rPr>
      <t>NORMOestima</t>
    </r>
    <r>
      <rPr>
        <sz val="10"/>
        <color theme="1"/>
        <rFont val="Calibri"/>
        <family val="2"/>
        <scheme val="minor"/>
      </rPr>
      <t xml:space="preserve"> la expectativa de beneficio</t>
    </r>
  </si>
  <si>
    <r>
      <t>SUBestima</t>
    </r>
    <r>
      <rPr>
        <sz val="10"/>
        <rFont val="Calibri"/>
        <family val="2"/>
        <scheme val="minor"/>
      </rPr>
      <t xml:space="preserve"> la expectativa de beneficio</t>
    </r>
  </si>
  <si>
    <t>SG Farmacéut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</si>
</sst>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i/>
      <sz val="10"/>
      <color theme="1"/>
      <name val="Calibri"/>
      <family val="2"/>
      <scheme val="minor"/>
    </font>
    <font>
      <sz val="10"/>
      <color rgb="FF0000FF"/>
      <name val="Calibri"/>
      <family val="2"/>
    </font>
    <font>
      <sz val="10"/>
      <color rgb="FF0000F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8000"/>
      <name val="Calibri"/>
      <family val="2"/>
    </font>
    <font>
      <i/>
      <sz val="10"/>
      <color rgb="FFFF0000"/>
      <name val="Calibri"/>
      <family val="2"/>
      <scheme val="minor"/>
    </font>
    <font>
      <b/>
      <i/>
      <sz val="10"/>
      <color rgb="FF008000"/>
      <name val="Calibri"/>
      <family val="2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8"/>
      <name val="Calibri"/>
      <family val="2"/>
    </font>
    <font>
      <b/>
      <sz val="9"/>
      <name val="Calibri"/>
      <family val="2"/>
    </font>
    <font>
      <b/>
      <sz val="10"/>
      <color rgb="FFFF0000"/>
      <name val="Calibri"/>
      <family val="2"/>
      <scheme val="minor"/>
    </font>
    <font>
      <sz val="8"/>
      <color rgb="FF008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0"/>
      <color rgb="FF008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rgb="FF008000"/>
      <name val="Calibri"/>
      <family val="2"/>
      <scheme val="minor"/>
    </font>
    <font>
      <b/>
      <sz val="8"/>
      <name val="Calibri"/>
      <family val="2"/>
    </font>
    <font>
      <b/>
      <sz val="8"/>
      <color rgb="FF0070C0"/>
      <name val="Calibri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0"/>
      <name val="Calibri"/>
      <family val="2"/>
    </font>
    <font>
      <sz val="10"/>
      <color rgb="FF008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9900"/>
      <name val="Calibri"/>
      <family val="2"/>
      <scheme val="minor"/>
    </font>
    <font>
      <sz val="8"/>
      <color theme="9" tint="0.79998168889431442"/>
      <name val="Calibri"/>
      <family val="2"/>
      <scheme val="minor"/>
    </font>
    <font>
      <b/>
      <sz val="8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E4D6"/>
        <bgColor rgb="FFFFFFCC"/>
      </patternFill>
    </fill>
    <fill>
      <patternFill patternType="solid">
        <fgColor rgb="FFFCE4D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-0.499984740745262"/>
        <b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/>
    <xf numFmtId="0" fontId="5" fillId="0" borderId="0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4" fontId="7" fillId="2" borderId="9" xfId="3" applyNumberFormat="1" applyFont="1" applyFill="1" applyBorder="1" applyAlignment="1">
      <alignment horizontal="center" vertical="center"/>
    </xf>
    <xf numFmtId="164" fontId="7" fillId="0" borderId="2" xfId="3" applyNumberFormat="1" applyFont="1" applyBorder="1" applyAlignment="1">
      <alignment horizontal="center" vertical="center"/>
    </xf>
    <xf numFmtId="164" fontId="7" fillId="0" borderId="13" xfId="3" applyNumberFormat="1" applyFont="1" applyBorder="1" applyAlignment="1">
      <alignment horizontal="center" vertical="center"/>
    </xf>
    <xf numFmtId="164" fontId="7" fillId="0" borderId="11" xfId="3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7" fillId="0" borderId="9" xfId="3" applyNumberFormat="1" applyFont="1" applyFill="1" applyBorder="1" applyAlignment="1">
      <alignment horizontal="center" vertical="center"/>
    </xf>
    <xf numFmtId="164" fontId="7" fillId="2" borderId="2" xfId="3" applyNumberFormat="1" applyFont="1" applyFill="1" applyBorder="1" applyAlignment="1">
      <alignment horizontal="center" vertical="center"/>
    </xf>
    <xf numFmtId="164" fontId="7" fillId="0" borderId="6" xfId="3" applyNumberFormat="1" applyFont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Fill="1"/>
    <xf numFmtId="164" fontId="7" fillId="0" borderId="0" xfId="3" applyNumberFormat="1" applyFont="1" applyFill="1" applyBorder="1" applyAlignment="1">
      <alignment horizontal="center" vertical="center"/>
    </xf>
    <xf numFmtId="164" fontId="7" fillId="0" borderId="2" xfId="3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64" fontId="7" fillId="2" borderId="15" xfId="3" applyNumberFormat="1" applyFont="1" applyFill="1" applyBorder="1" applyAlignment="1">
      <alignment horizontal="center" vertical="center"/>
    </xf>
    <xf numFmtId="164" fontId="7" fillId="0" borderId="9" xfId="3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9" fillId="0" borderId="20" xfId="0" applyFont="1" applyBorder="1" applyAlignment="1">
      <alignment horizontal="center"/>
    </xf>
    <xf numFmtId="0" fontId="5" fillId="0" borderId="20" xfId="0" applyFont="1" applyBorder="1" applyAlignment="1">
      <alignment vertical="center" wrapText="1"/>
    </xf>
    <xf numFmtId="0" fontId="3" fillId="0" borderId="20" xfId="0" applyFont="1" applyBorder="1"/>
    <xf numFmtId="0" fontId="3" fillId="0" borderId="21" xfId="0" applyFont="1" applyBorder="1"/>
    <xf numFmtId="0" fontId="5" fillId="0" borderId="22" xfId="0" applyFont="1" applyBorder="1" applyAlignment="1">
      <alignment horizontal="left" vertical="center" wrapText="1"/>
    </xf>
    <xf numFmtId="0" fontId="3" fillId="0" borderId="23" xfId="0" applyFont="1" applyBorder="1"/>
    <xf numFmtId="0" fontId="11" fillId="0" borderId="2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43" fontId="13" fillId="6" borderId="24" xfId="2" applyFont="1" applyFill="1" applyBorder="1" applyAlignment="1">
      <alignment horizontal="left" vertical="center" wrapText="1"/>
    </xf>
    <xf numFmtId="43" fontId="12" fillId="6" borderId="25" xfId="2" applyFont="1" applyFill="1" applyBorder="1" applyAlignment="1">
      <alignment horizontal="center" vertical="center"/>
    </xf>
    <xf numFmtId="43" fontId="15" fillId="6" borderId="25" xfId="2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20" xfId="0" applyFont="1" applyFill="1" applyBorder="1"/>
    <xf numFmtId="0" fontId="16" fillId="0" borderId="0" xfId="0" applyFont="1" applyBorder="1" applyAlignment="1">
      <alignment vertical="center" wrapText="1"/>
    </xf>
    <xf numFmtId="0" fontId="1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16" xfId="2" applyNumberFormat="1" applyFont="1" applyFill="1" applyBorder="1" applyAlignment="1" applyProtection="1">
      <alignment horizontal="center" vertical="center"/>
    </xf>
    <xf numFmtId="1" fontId="6" fillId="0" borderId="17" xfId="2" applyNumberFormat="1" applyFont="1" applyFill="1" applyBorder="1" applyAlignment="1" applyProtection="1">
      <alignment horizontal="center" vertical="center"/>
    </xf>
    <xf numFmtId="1" fontId="6" fillId="0" borderId="18" xfId="2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Fill="1"/>
    <xf numFmtId="0" fontId="10" fillId="0" borderId="0" xfId="0" applyFont="1" applyFill="1" applyBorder="1"/>
    <xf numFmtId="0" fontId="17" fillId="8" borderId="3" xfId="0" applyFont="1" applyFill="1" applyBorder="1" applyAlignment="1">
      <alignment vertical="center"/>
    </xf>
    <xf numFmtId="0" fontId="4" fillId="7" borderId="3" xfId="0" applyFont="1" applyFill="1" applyBorder="1" applyAlignment="1">
      <alignment vertical="center"/>
    </xf>
    <xf numFmtId="0" fontId="5" fillId="7" borderId="4" xfId="0" applyFont="1" applyFill="1" applyBorder="1" applyAlignment="1">
      <alignment vertical="center" wrapText="1"/>
    </xf>
    <xf numFmtId="0" fontId="3" fillId="7" borderId="4" xfId="0" applyFont="1" applyFill="1" applyBorder="1"/>
    <xf numFmtId="0" fontId="3" fillId="7" borderId="5" xfId="0" applyFont="1" applyFill="1" applyBorder="1"/>
    <xf numFmtId="0" fontId="4" fillId="5" borderId="3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 wrapText="1"/>
    </xf>
    <xf numFmtId="0" fontId="3" fillId="5" borderId="4" xfId="0" applyFont="1" applyFill="1" applyBorder="1"/>
    <xf numFmtId="0" fontId="3" fillId="5" borderId="5" xfId="0" applyFont="1" applyFill="1" applyBorder="1"/>
    <xf numFmtId="0" fontId="5" fillId="9" borderId="4" xfId="0" applyFont="1" applyFill="1" applyBorder="1" applyAlignment="1">
      <alignment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3" fillId="9" borderId="4" xfId="0" applyFont="1" applyFill="1" applyBorder="1"/>
    <xf numFmtId="0" fontId="3" fillId="9" borderId="5" xfId="0" applyFont="1" applyFill="1" applyBorder="1"/>
    <xf numFmtId="2" fontId="15" fillId="6" borderId="0" xfId="2" applyNumberFormat="1" applyFont="1" applyFill="1" applyBorder="1" applyAlignment="1">
      <alignment horizontal="center" vertical="center"/>
    </xf>
    <xf numFmtId="2" fontId="13" fillId="6" borderId="0" xfId="2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7" fillId="6" borderId="25" xfId="0" applyFont="1" applyFill="1" applyBorder="1"/>
    <xf numFmtId="1" fontId="7" fillId="6" borderId="26" xfId="0" applyNumberFormat="1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1" fontId="22" fillId="4" borderId="27" xfId="0" applyNumberFormat="1" applyFont="1" applyFill="1" applyBorder="1" applyAlignment="1">
      <alignment horizontal="center" vertical="center" wrapText="1"/>
    </xf>
    <xf numFmtId="0" fontId="10" fillId="4" borderId="20" xfId="0" applyFont="1" applyFill="1" applyBorder="1"/>
    <xf numFmtId="0" fontId="3" fillId="4" borderId="21" xfId="0" applyFont="1" applyFill="1" applyBorder="1"/>
    <xf numFmtId="0" fontId="14" fillId="4" borderId="28" xfId="0" applyFont="1" applyFill="1" applyBorder="1" applyAlignment="1">
      <alignment horizontal="center" vertical="center" wrapText="1"/>
    </xf>
    <xf numFmtId="1" fontId="22" fillId="4" borderId="28" xfId="0" applyNumberFormat="1" applyFont="1" applyFill="1" applyBorder="1" applyAlignment="1">
      <alignment horizontal="center" vertical="center" wrapText="1"/>
    </xf>
    <xf numFmtId="1" fontId="12" fillId="4" borderId="2" xfId="0" applyNumberFormat="1" applyFont="1" applyFill="1" applyBorder="1" applyAlignment="1">
      <alignment horizontal="center" vertical="center" wrapText="1"/>
    </xf>
    <xf numFmtId="1" fontId="12" fillId="4" borderId="6" xfId="0" applyNumberFormat="1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right" vertical="center"/>
    </xf>
    <xf numFmtId="0" fontId="12" fillId="4" borderId="9" xfId="0" applyFont="1" applyFill="1" applyBorder="1" applyAlignment="1">
      <alignment horizontal="right" wrapText="1"/>
    </xf>
    <xf numFmtId="43" fontId="10" fillId="0" borderId="0" xfId="0" applyNumberFormat="1" applyFont="1" applyFill="1"/>
    <xf numFmtId="3" fontId="3" fillId="0" borderId="0" xfId="0" applyNumberFormat="1" applyFont="1"/>
    <xf numFmtId="0" fontId="14" fillId="4" borderId="22" xfId="0" applyFont="1" applyFill="1" applyBorder="1" applyAlignment="1">
      <alignment vertical="center"/>
    </xf>
    <xf numFmtId="0" fontId="14" fillId="4" borderId="22" xfId="0" applyFont="1" applyFill="1" applyBorder="1" applyAlignment="1">
      <alignment wrapText="1"/>
    </xf>
    <xf numFmtId="0" fontId="16" fillId="0" borderId="0" xfId="0" applyFont="1" applyFill="1" applyBorder="1" applyAlignment="1">
      <alignment vertical="center" wrapText="1"/>
    </xf>
    <xf numFmtId="1" fontId="7" fillId="6" borderId="30" xfId="0" applyNumberFormat="1" applyFont="1" applyFill="1" applyBorder="1" applyAlignment="1">
      <alignment horizontal="center" vertical="center" wrapText="1"/>
    </xf>
    <xf numFmtId="1" fontId="28" fillId="10" borderId="32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27" fillId="0" borderId="32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3" fillId="0" borderId="31" xfId="0" applyFont="1" applyBorder="1" applyAlignment="1">
      <alignment horizontal="right" vertical="center"/>
    </xf>
    <xf numFmtId="0" fontId="29" fillId="11" borderId="3" xfId="0" applyFont="1" applyFill="1" applyBorder="1" applyAlignment="1">
      <alignment vertical="center"/>
    </xf>
    <xf numFmtId="0" fontId="29" fillId="11" borderId="4" xfId="0" applyFont="1" applyFill="1" applyBorder="1" applyAlignment="1">
      <alignment vertical="center"/>
    </xf>
    <xf numFmtId="0" fontId="29" fillId="11" borderId="5" xfId="0" applyFont="1" applyFill="1" applyBorder="1" applyAlignment="1">
      <alignment vertical="center"/>
    </xf>
    <xf numFmtId="2" fontId="12" fillId="6" borderId="25" xfId="2" applyNumberFormat="1" applyFont="1" applyFill="1" applyBorder="1" applyAlignment="1">
      <alignment horizontal="center" vertical="center"/>
    </xf>
    <xf numFmtId="2" fontId="15" fillId="6" borderId="25" xfId="2" applyNumberFormat="1" applyFont="1" applyFill="1" applyBorder="1" applyAlignment="1">
      <alignment horizontal="center" vertical="center"/>
    </xf>
    <xf numFmtId="2" fontId="7" fillId="6" borderId="25" xfId="0" applyNumberFormat="1" applyFont="1" applyFill="1" applyBorder="1"/>
    <xf numFmtId="2" fontId="13" fillId="6" borderId="25" xfId="2" applyNumberFormat="1" applyFont="1" applyFill="1" applyBorder="1" applyAlignment="1">
      <alignment horizontal="center" vertical="center" wrapText="1"/>
    </xf>
    <xf numFmtId="2" fontId="13" fillId="6" borderId="24" xfId="2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9" fontId="31" fillId="0" borderId="32" xfId="3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9" fontId="30" fillId="0" borderId="32" xfId="3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32" fillId="0" borderId="32" xfId="3" applyNumberFormat="1" applyFont="1" applyBorder="1" applyAlignment="1">
      <alignment horizontal="center" vertical="center"/>
    </xf>
    <xf numFmtId="0" fontId="32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2" fontId="10" fillId="0" borderId="0" xfId="0" applyNumberFormat="1" applyFont="1"/>
    <xf numFmtId="1" fontId="10" fillId="0" borderId="0" xfId="0" applyNumberFormat="1" applyFont="1" applyFill="1"/>
    <xf numFmtId="0" fontId="14" fillId="4" borderId="31" xfId="0" applyFont="1" applyFill="1" applyBorder="1" applyAlignment="1">
      <alignment horizontal="center" vertical="center" wrapText="1"/>
    </xf>
    <xf numFmtId="1" fontId="22" fillId="4" borderId="31" xfId="0" applyNumberFormat="1" applyFont="1" applyFill="1" applyBorder="1" applyAlignment="1">
      <alignment horizontal="center" vertical="center" wrapText="1"/>
    </xf>
    <xf numFmtId="1" fontId="12" fillId="4" borderId="13" xfId="0" applyNumberFormat="1" applyFont="1" applyFill="1" applyBorder="1" applyAlignment="1">
      <alignment horizontal="center" vertical="center" wrapText="1"/>
    </xf>
    <xf numFmtId="0" fontId="10" fillId="12" borderId="27" xfId="0" applyFont="1" applyFill="1" applyBorder="1"/>
    <xf numFmtId="0" fontId="10" fillId="0" borderId="0" xfId="0" applyFont="1" applyBorder="1" applyAlignment="1">
      <alignment vertical="center" textRotation="90" wrapText="1"/>
    </xf>
    <xf numFmtId="0" fontId="21" fillId="0" borderId="0" xfId="0" applyFont="1" applyAlignment="1">
      <alignment vertical="center"/>
    </xf>
    <xf numFmtId="0" fontId="21" fillId="0" borderId="0" xfId="0" applyFont="1"/>
    <xf numFmtId="0" fontId="10" fillId="0" borderId="0" xfId="0" applyFont="1" applyAlignment="1">
      <alignment horizontal="center"/>
    </xf>
    <xf numFmtId="0" fontId="33" fillId="13" borderId="27" xfId="0" applyFont="1" applyFill="1" applyBorder="1"/>
    <xf numFmtId="0" fontId="10" fillId="13" borderId="27" xfId="0" applyFont="1" applyFill="1" applyBorder="1"/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9" fontId="10" fillId="0" borderId="0" xfId="3" applyNumberFormat="1" applyFont="1" applyAlignment="1">
      <alignment horizontal="center" vertical="center"/>
    </xf>
    <xf numFmtId="0" fontId="10" fillId="14" borderId="27" xfId="0" applyFont="1" applyFill="1" applyBorder="1"/>
    <xf numFmtId="0" fontId="3" fillId="14" borderId="27" xfId="0" applyFont="1" applyFill="1" applyBorder="1"/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5" fillId="0" borderId="0" xfId="0" applyFont="1"/>
    <xf numFmtId="0" fontId="34" fillId="0" borderId="0" xfId="0" applyFont="1"/>
    <xf numFmtId="0" fontId="34" fillId="0" borderId="0" xfId="0" applyFont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25" fillId="0" borderId="7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</cellXfs>
  <cellStyles count="4">
    <cellStyle name="Millares" xfId="2" builtinId="3"/>
    <cellStyle name="Normal" xfId="0" builtinId="0"/>
    <cellStyle name="Normal 2" xfId="1"/>
    <cellStyle name="Porcentaje" xfId="3" builtinId="5"/>
  </cellStyles>
  <dxfs count="0"/>
  <tableStyles count="0" defaultTableStyle="TableStyleMedium2" defaultPivotStyle="PivotStyleLight16"/>
  <colors>
    <mruColors>
      <color rgb="FF0000FF"/>
      <color rgb="FF66FF33"/>
      <color rgb="FF008000"/>
      <color rgb="FFFF9900"/>
      <color rgb="FF993300"/>
      <color rgb="FFFF66CC"/>
      <color rgb="FFFF0066"/>
      <color rgb="FFFFCCCC"/>
      <color rgb="FFFF99CC"/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baseline="0">
                <a:solidFill>
                  <a:srgbClr val="993300"/>
                </a:solidFill>
              </a:rPr>
              <a:t>Gráfico 2: </a:t>
            </a:r>
            <a:r>
              <a:rPr lang="en-US" sz="1400" b="1" baseline="0">
                <a:solidFill>
                  <a:srgbClr val="FF0000"/>
                </a:solidFill>
              </a:rPr>
              <a:t>Alejamiento ponderado de la evidencia</a:t>
            </a:r>
            <a:r>
              <a:rPr lang="en-US" sz="1400" b="1" baseline="0">
                <a:solidFill>
                  <a:sysClr val="windowText" lastClr="000000"/>
                </a:solidFill>
              </a:rPr>
              <a:t>/</a:t>
            </a:r>
            <a:r>
              <a:rPr lang="en-US" sz="1400" b="1" baseline="0"/>
              <a:t> </a:t>
            </a:r>
            <a:r>
              <a:rPr lang="en-US" sz="1400" b="1" baseline="0">
                <a:solidFill>
                  <a:srgbClr val="008000"/>
                </a:solidFill>
              </a:rPr>
              <a:t>evidencia</a:t>
            </a:r>
            <a:r>
              <a:rPr lang="en-US" sz="1400" b="1" baseline="0">
                <a:solidFill>
                  <a:sysClr val="windowText" lastClr="000000"/>
                </a:solidFill>
              </a:rPr>
              <a:t>, por Subgrupos</a:t>
            </a:r>
            <a:r>
              <a:rPr lang="en-US" sz="1400" b="1" baseline="0"/>
              <a:t> </a:t>
            </a:r>
            <a:endParaRPr lang="en-US" sz="1400" b="1"/>
          </a:p>
        </c:rich>
      </c:tx>
      <c:layout>
        <c:manualLayout>
          <c:xMode val="edge"/>
          <c:yMode val="edge"/>
          <c:x val="7.6309732378061504E-2"/>
          <c:y val="3.14919634714674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1196668785821748"/>
          <c:y val="0.13553569795086398"/>
          <c:w val="0.85738059184736137"/>
          <c:h val="0.62892222855669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 7 SG'!$B$4</c:f>
              <c:strCache>
                <c:ptCount val="1"/>
                <c:pt idx="0">
                  <c:v>evidencia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1052056343184276E-2"/>
                  <c:y val="-3.3413393654479678E-2"/>
                </c:manualLayout>
              </c:layout>
              <c:spPr>
                <a:solidFill>
                  <a:srgbClr val="0080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1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29D-40F7-AF18-3022BFD3030D}"/>
                </c:ext>
              </c:extLst>
            </c:dLbl>
            <c:dLbl>
              <c:idx val="1"/>
              <c:layout>
                <c:manualLayout>
                  <c:x val="-4.2380722343846586E-2"/>
                  <c:y val="-3.2121124984032821E-2"/>
                </c:manualLayout>
              </c:layout>
              <c:spPr>
                <a:solidFill>
                  <a:srgbClr val="0080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1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9D-40F7-AF18-3022BFD3030D}"/>
                </c:ext>
              </c:extLst>
            </c:dLbl>
            <c:dLbl>
              <c:idx val="2"/>
              <c:layout>
                <c:manualLayout>
                  <c:x val="-4.2072732792899276E-2"/>
                  <c:y val="-2.838208077022877E-2"/>
                </c:manualLayout>
              </c:layout>
              <c:spPr>
                <a:solidFill>
                  <a:srgbClr val="0080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1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9D-40F7-AF18-3022BFD3030D}"/>
                </c:ext>
              </c:extLst>
            </c:dLbl>
            <c:dLbl>
              <c:idx val="3"/>
              <c:layout>
                <c:manualLayout>
                  <c:x val="-4.1066810333648812E-2"/>
                  <c:y val="-2.8432774820465748E-2"/>
                </c:manualLayout>
              </c:layout>
              <c:spPr>
                <a:solidFill>
                  <a:srgbClr val="0080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1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9D-40F7-AF18-3022BFD3030D}"/>
                </c:ext>
              </c:extLst>
            </c:dLbl>
            <c:dLbl>
              <c:idx val="4"/>
              <c:layout>
                <c:manualLayout>
                  <c:x val="-4.0916849852442809E-2"/>
                  <c:y val="-2.8432774820465748E-2"/>
                </c:manualLayout>
              </c:layout>
              <c:spPr>
                <a:solidFill>
                  <a:srgbClr val="0080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1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29D-40F7-AF18-3022BFD3030D}"/>
                </c:ext>
              </c:extLst>
            </c:dLbl>
            <c:dLbl>
              <c:idx val="5"/>
              <c:layout>
                <c:manualLayout>
                  <c:x val="-3.5093894767629856E-2"/>
                  <c:y val="-3.2382960952891997E-2"/>
                </c:manualLayout>
              </c:layout>
              <c:spPr>
                <a:solidFill>
                  <a:srgbClr val="0080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1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29D-40F7-AF18-3022BFD3030D}"/>
                </c:ext>
              </c:extLst>
            </c:dLbl>
            <c:dLbl>
              <c:idx val="6"/>
              <c:layout>
                <c:manualLayout>
                  <c:x val="-3.4536877497862696E-2"/>
                  <c:y val="-2.6479799321969394E-2"/>
                </c:manualLayout>
              </c:layout>
              <c:spPr>
                <a:solidFill>
                  <a:srgbClr val="0080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1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14C-47A0-9EFB-5BB4935644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1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 7 SG'!$C$3:$I$3</c:f>
              <c:strCache>
                <c:ptCount val="7"/>
                <c:pt idx="0">
                  <c:v>SG Méd Tutores</c:v>
                </c:pt>
                <c:pt idx="1">
                  <c:v>SG Méd no Tutores (no MIR)</c:v>
                </c:pt>
                <c:pt idx="2">
                  <c:v>SG Méd MIR</c:v>
                </c:pt>
                <c:pt idx="3">
                  <c:v>SG Enf Tutores</c:v>
                </c:pt>
                <c:pt idx="4">
                  <c:v>SG Enf no Tutores (no EIR)</c:v>
                </c:pt>
                <c:pt idx="5">
                  <c:v>SG Enf EIR</c:v>
                </c:pt>
                <c:pt idx="6">
                  <c:v>SG Farmacéut</c:v>
                </c:pt>
              </c:strCache>
            </c:strRef>
          </c:cat>
          <c:val>
            <c:numRef>
              <c:f>'Gráf 7 SG'!$C$4:$I$4</c:f>
              <c:numCache>
                <c:formatCode>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D-40F7-AF18-3022BFD3030D}"/>
            </c:ext>
          </c:extLst>
        </c:ser>
        <c:ser>
          <c:idx val="1"/>
          <c:order val="1"/>
          <c:tx>
            <c:strRef>
              <c:f>'Gráf 7 SG'!$B$5</c:f>
              <c:strCache>
                <c:ptCount val="1"/>
                <c:pt idx="0">
                  <c:v>alejamiento ponderado de la evidencia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1800527237411178E-2"/>
                  <c:y val="-8.6655726911062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29D-40F7-AF18-3022BFD3030D}"/>
                </c:ext>
              </c:extLst>
            </c:dLbl>
            <c:dLbl>
              <c:idx val="1"/>
              <c:layout>
                <c:manualLayout>
                  <c:x val="-3.9286775574649241E-2"/>
                  <c:y val="-0.101087818170382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29D-40F7-AF18-3022BFD3030D}"/>
                </c:ext>
              </c:extLst>
            </c:dLbl>
            <c:dLbl>
              <c:idx val="2"/>
              <c:layout>
                <c:manualLayout>
                  <c:x val="-4.2156142536903904E-2"/>
                  <c:y val="-9.3502895767663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29D-40F7-AF18-3022BFD3030D}"/>
                </c:ext>
              </c:extLst>
            </c:dLbl>
            <c:dLbl>
              <c:idx val="3"/>
              <c:layout>
                <c:manualLayout>
                  <c:x val="-4.5950683193744235E-2"/>
                  <c:y val="-8.5896441387407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29D-40F7-AF18-3022BFD3030D}"/>
                </c:ext>
              </c:extLst>
            </c:dLbl>
            <c:dLbl>
              <c:idx val="4"/>
              <c:layout>
                <c:manualLayout>
                  <c:x val="-4.7300448377114716E-2"/>
                  <c:y val="-0.248132242606457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29D-40F7-AF18-3022BFD3030D}"/>
                </c:ext>
              </c:extLst>
            </c:dLbl>
            <c:dLbl>
              <c:idx val="5"/>
              <c:layout>
                <c:manualLayout>
                  <c:x val="-4.8591546601333878E-2"/>
                  <c:y val="-0.19069937562931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29D-40F7-AF18-3022BFD3030D}"/>
                </c:ext>
              </c:extLst>
            </c:dLbl>
            <c:dLbl>
              <c:idx val="6"/>
              <c:layout>
                <c:manualLayout>
                  <c:x val="-4.7300448377114716E-2"/>
                  <c:y val="-8.5738068026316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14C-47A0-9EFB-5BB4935644B1}"/>
                </c:ext>
              </c:extLst>
            </c:dLbl>
            <c:spPr>
              <a:solidFill>
                <a:srgbClr val="FF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1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 7 SG'!$C$3:$I$3</c:f>
              <c:strCache>
                <c:ptCount val="7"/>
                <c:pt idx="0">
                  <c:v>SG Méd Tutores</c:v>
                </c:pt>
                <c:pt idx="1">
                  <c:v>SG Méd no Tutores (no MIR)</c:v>
                </c:pt>
                <c:pt idx="2">
                  <c:v>SG Méd MIR</c:v>
                </c:pt>
                <c:pt idx="3">
                  <c:v>SG Enf Tutores</c:v>
                </c:pt>
                <c:pt idx="4">
                  <c:v>SG Enf no Tutores (no EIR)</c:v>
                </c:pt>
                <c:pt idx="5">
                  <c:v>SG Enf EIR</c:v>
                </c:pt>
                <c:pt idx="6">
                  <c:v>SG Farmacéut</c:v>
                </c:pt>
              </c:strCache>
            </c:strRef>
          </c:cat>
          <c:val>
            <c:numRef>
              <c:f>'Gráf 7 SG'!$C$5:$I$5</c:f>
              <c:numCache>
                <c:formatCode>0</c:formatCode>
                <c:ptCount val="7"/>
                <c:pt idx="0">
                  <c:v>-154.480302627302</c:v>
                </c:pt>
                <c:pt idx="1">
                  <c:v>-205.910953955195</c:v>
                </c:pt>
                <c:pt idx="2">
                  <c:v>-247.62987225911999</c:v>
                </c:pt>
                <c:pt idx="3">
                  <c:v>-325.73944954128399</c:v>
                </c:pt>
                <c:pt idx="4">
                  <c:v>-900.68630886594599</c:v>
                </c:pt>
                <c:pt idx="5">
                  <c:v>-684.66666666666697</c:v>
                </c:pt>
                <c:pt idx="6">
                  <c:v>-251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9D-40F7-AF18-3022BFD30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5915168"/>
        <c:axId val="1125922656"/>
      </c:barChart>
      <c:catAx>
        <c:axId val="112591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25922656"/>
        <c:crosses val="autoZero"/>
        <c:auto val="1"/>
        <c:lblAlgn val="ctr"/>
        <c:lblOffset val="100"/>
        <c:noMultiLvlLbl val="0"/>
      </c:catAx>
      <c:valAx>
        <c:axId val="112592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50">
                    <a:solidFill>
                      <a:sysClr val="windowText" lastClr="000000"/>
                    </a:solidFill>
                  </a:rPr>
                  <a:t>Ratio</a:t>
                </a:r>
                <a:r>
                  <a:rPr lang="es-ES" sz="105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es-ES" sz="1050" baseline="0">
                    <a:solidFill>
                      <a:srgbClr val="FF0000"/>
                    </a:solidFill>
                  </a:rPr>
                  <a:t>Alejamiento ponderado de la evidencia </a:t>
                </a:r>
                <a:r>
                  <a:rPr lang="es-ES" sz="1050" b="1" baseline="0">
                    <a:solidFill>
                      <a:sysClr val="windowText" lastClr="000000"/>
                    </a:solidFill>
                  </a:rPr>
                  <a:t>/</a:t>
                </a:r>
                <a:r>
                  <a:rPr lang="es-ES" sz="105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es-ES" sz="1050" baseline="0">
                    <a:solidFill>
                      <a:srgbClr val="008000"/>
                    </a:solidFill>
                  </a:rPr>
                  <a:t>evidencia</a:t>
                </a:r>
                <a:endParaRPr lang="es-ES" sz="1050">
                  <a:solidFill>
                    <a:srgbClr val="008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3179393817838576E-2"/>
              <c:y val="0.128000944520682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25915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993300"/>
                </a:solidFill>
              </a:rPr>
              <a:t>Gráfico 3:</a:t>
            </a:r>
            <a:r>
              <a:rPr lang="es-ES" b="1" baseline="0">
                <a:solidFill>
                  <a:srgbClr val="993300"/>
                </a:solidFill>
              </a:rPr>
              <a:t> </a:t>
            </a:r>
            <a:r>
              <a:rPr lang="es-ES" b="1" baseline="0">
                <a:solidFill>
                  <a:srgbClr val="FF0000"/>
                </a:solidFill>
              </a:rPr>
              <a:t>Alejamiento ponderado de la evidencia</a:t>
            </a:r>
            <a:r>
              <a:rPr lang="es-ES" b="1" baseline="0">
                <a:solidFill>
                  <a:sysClr val="windowText" lastClr="000000"/>
                </a:solidFill>
              </a:rPr>
              <a:t>/ </a:t>
            </a:r>
            <a:r>
              <a:rPr lang="es-ES" b="1" baseline="0">
                <a:solidFill>
                  <a:srgbClr val="008000"/>
                </a:solidFill>
              </a:rPr>
              <a:t>evidencia</a:t>
            </a:r>
            <a:r>
              <a:rPr lang="es-ES" b="1" baseline="0">
                <a:solidFill>
                  <a:sysClr val="windowText" lastClr="000000"/>
                </a:solidFill>
              </a:rPr>
              <a:t>, por numeración de las 8  intervenciones</a:t>
            </a:r>
            <a:endParaRPr lang="es-ES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5.3738300484342645E-2"/>
          <c:y val="1.8708659064782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 8 interv'!$B$4</c:f>
              <c:strCache>
                <c:ptCount val="1"/>
                <c:pt idx="0">
                  <c:v>evidencia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dLbls>
            <c:dLbl>
              <c:idx val="1"/>
              <c:spPr>
                <a:solidFill>
                  <a:srgbClr val="0080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1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6A02-4D9A-BFA9-650A8EE984D9}"/>
                </c:ext>
              </c:extLst>
            </c:dLbl>
            <c:spPr>
              <a:solidFill>
                <a:srgbClr val="008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1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 8 interv'!$C$3:$J$3</c:f>
              <c:strCache>
                <c:ptCount val="8"/>
                <c:pt idx="0">
                  <c:v>Interv nº 3</c:v>
                </c:pt>
                <c:pt idx="1">
                  <c:v>Interv nº 7</c:v>
                </c:pt>
                <c:pt idx="2">
                  <c:v>Interv nº 4</c:v>
                </c:pt>
                <c:pt idx="3">
                  <c:v>Interv nº 6</c:v>
                </c:pt>
                <c:pt idx="4">
                  <c:v>Interv nº 2</c:v>
                </c:pt>
                <c:pt idx="5">
                  <c:v>Interv nº 5</c:v>
                </c:pt>
                <c:pt idx="6">
                  <c:v>Interv nº 1</c:v>
                </c:pt>
                <c:pt idx="7">
                  <c:v>Interv nº 8</c:v>
                </c:pt>
              </c:strCache>
            </c:strRef>
          </c:cat>
          <c:val>
            <c:numRef>
              <c:f>'Gráf 8 interv'!$C$4:$J$4</c:f>
              <c:numCache>
                <c:formatCode>0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02-4D9A-BFA9-650A8EE984D9}"/>
            </c:ext>
          </c:extLst>
        </c:ser>
        <c:ser>
          <c:idx val="1"/>
          <c:order val="1"/>
          <c:tx>
            <c:strRef>
              <c:f>'Gráf 8 interv'!$B$5</c:f>
              <c:strCache>
                <c:ptCount val="1"/>
                <c:pt idx="0">
                  <c:v>alejamiento ponderado de la evidencia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7517377287576685E-17"/>
                  <c:y val="-1.9198494596152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A02-4D9A-BFA9-650A8EE984D9}"/>
                </c:ext>
              </c:extLst>
            </c:dLbl>
            <c:spPr>
              <a:solidFill>
                <a:srgbClr val="FF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1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 8 interv'!$C$3:$J$3</c:f>
              <c:strCache>
                <c:ptCount val="8"/>
                <c:pt idx="0">
                  <c:v>Interv nº 3</c:v>
                </c:pt>
                <c:pt idx="1">
                  <c:v>Interv nº 7</c:v>
                </c:pt>
                <c:pt idx="2">
                  <c:v>Interv nº 4</c:v>
                </c:pt>
                <c:pt idx="3">
                  <c:v>Interv nº 6</c:v>
                </c:pt>
                <c:pt idx="4">
                  <c:v>Interv nº 2</c:v>
                </c:pt>
                <c:pt idx="5">
                  <c:v>Interv nº 5</c:v>
                </c:pt>
                <c:pt idx="6">
                  <c:v>Interv nº 1</c:v>
                </c:pt>
                <c:pt idx="7">
                  <c:v>Interv nº 8</c:v>
                </c:pt>
              </c:strCache>
            </c:strRef>
          </c:cat>
          <c:val>
            <c:numRef>
              <c:f>'Gráf 8 interv'!$C$5:$J$5</c:f>
              <c:numCache>
                <c:formatCode>0</c:formatCode>
                <c:ptCount val="8"/>
                <c:pt idx="0">
                  <c:v>-86.043999999999997</c:v>
                </c:pt>
                <c:pt idx="1">
                  <c:v>-148.06363636363599</c:v>
                </c:pt>
                <c:pt idx="2">
                  <c:v>-182.529702970297</c:v>
                </c:pt>
                <c:pt idx="3">
                  <c:v>-207.98</c:v>
                </c:pt>
                <c:pt idx="4">
                  <c:v>-346.52542372881402</c:v>
                </c:pt>
                <c:pt idx="5">
                  <c:v>-711.10526315789502</c:v>
                </c:pt>
                <c:pt idx="6">
                  <c:v>-1014.84375</c:v>
                </c:pt>
                <c:pt idx="7">
                  <c:v>-1781.2083333333301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02-4D9A-BFA9-650A8EE98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33518432"/>
        <c:axId val="1733520928"/>
      </c:barChart>
      <c:catAx>
        <c:axId val="1733518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Por numeración de la intervención</a:t>
                </a:r>
              </a:p>
            </c:rich>
          </c:tx>
          <c:layout>
            <c:manualLayout>
              <c:xMode val="edge"/>
              <c:yMode val="edge"/>
              <c:x val="0.13959170261304835"/>
              <c:y val="0.85377048810034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33520928"/>
        <c:crosses val="autoZero"/>
        <c:auto val="1"/>
        <c:lblAlgn val="ctr"/>
        <c:lblOffset val="100"/>
        <c:noMultiLvlLbl val="0"/>
      </c:catAx>
      <c:valAx>
        <c:axId val="1733520928"/>
        <c:scaling>
          <c:orientation val="minMax"/>
          <c:min val="-1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Ratio </a:t>
                </a:r>
                <a:r>
                  <a:rPr lang="en-US" b="1">
                    <a:solidFill>
                      <a:srgbClr val="FF0000"/>
                    </a:solidFill>
                  </a:rPr>
                  <a:t>Alejamiento ponderado</a:t>
                </a:r>
                <a:r>
                  <a:rPr lang="en-US" b="1" baseline="0">
                    <a:solidFill>
                      <a:srgbClr val="FF0000"/>
                    </a:solidFill>
                  </a:rPr>
                  <a:t> de la evidencia</a:t>
                </a:r>
                <a:r>
                  <a:rPr lang="en-US" b="1" baseline="0">
                    <a:solidFill>
                      <a:sysClr val="windowText" lastClr="000000"/>
                    </a:solidFill>
                  </a:rPr>
                  <a:t>/ </a:t>
                </a:r>
                <a:r>
                  <a:rPr lang="en-US" b="1" baseline="0">
                    <a:solidFill>
                      <a:srgbClr val="008000"/>
                    </a:solidFill>
                  </a:rPr>
                  <a:t>evidencia</a:t>
                </a:r>
                <a:endParaRPr lang="en-US" b="1">
                  <a:solidFill>
                    <a:srgbClr val="008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5328539946009141E-2"/>
              <c:y val="0.160759970795467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3351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166479</xdr:colOff>
      <xdr:row>6</xdr:row>
      <xdr:rowOff>80341</xdr:rowOff>
    </xdr:from>
    <xdr:to>
      <xdr:col>13</xdr:col>
      <xdr:colOff>450573</xdr:colOff>
      <xdr:row>28</xdr:row>
      <xdr:rowOff>47625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183044</xdr:colOff>
      <xdr:row>6</xdr:row>
      <xdr:rowOff>118026</xdr:rowOff>
    </xdr:from>
    <xdr:to>
      <xdr:col>12</xdr:col>
      <xdr:colOff>581025</xdr:colOff>
      <xdr:row>31</xdr:row>
      <xdr:rowOff>142875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X119"/>
  <sheetViews>
    <sheetView tabSelected="1" zoomScaleNormal="100" workbookViewId="0"/>
  </sheetViews>
  <sheetFormatPr baseColWidth="10" defaultColWidth="9.140625" defaultRowHeight="12.75" x14ac:dyDescent="0.2"/>
  <cols>
    <col min="1" max="1" width="2" style="1" customWidth="1"/>
    <col min="2" max="2" width="5" style="1" customWidth="1"/>
    <col min="3" max="3" width="2.5703125" style="1" customWidth="1"/>
    <col min="4" max="4" width="10.28515625" style="1" customWidth="1"/>
    <col min="5" max="11" width="8.85546875" style="1" customWidth="1"/>
    <col min="12" max="12" width="10.5703125" style="1" customWidth="1"/>
    <col min="13" max="13" width="8.85546875" style="1" customWidth="1"/>
    <col min="14" max="14" width="2.7109375" style="1" customWidth="1"/>
    <col min="15" max="15" width="8.140625" style="1" customWidth="1"/>
    <col min="16" max="16" width="6.5703125" style="1" customWidth="1"/>
    <col min="17" max="17" width="8.85546875" style="1" customWidth="1"/>
    <col min="18" max="18" width="10.7109375" style="1" customWidth="1"/>
    <col min="19" max="20" width="10.7109375" style="49" customWidth="1"/>
    <col min="21" max="21" width="3.7109375" style="125" customWidth="1"/>
    <col min="22" max="25" width="3.7109375" style="49" customWidth="1"/>
    <col min="26" max="52" width="3.7109375" style="1" customWidth="1"/>
    <col min="53" max="53" width="4.5703125" style="124" customWidth="1"/>
    <col min="54" max="153" width="6.7109375" style="1" customWidth="1"/>
    <col min="154" max="154" width="3.7109375" style="1" customWidth="1"/>
    <col min="155" max="1146" width="10.7109375" style="1" customWidth="1"/>
    <col min="1147" max="16384" width="9.140625" style="1"/>
  </cols>
  <sheetData>
    <row r="1" spans="2:154" ht="13.5" thickBot="1" x14ac:dyDescent="0.25">
      <c r="B1" s="19"/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9"/>
      <c r="O1" s="19"/>
      <c r="P1" s="19"/>
    </row>
    <row r="2" spans="2:154" ht="15" customHeight="1" thickBot="1" x14ac:dyDescent="0.25">
      <c r="B2" s="19"/>
      <c r="C2" s="19"/>
      <c r="D2" s="57" t="s">
        <v>39</v>
      </c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60"/>
    </row>
    <row r="3" spans="2:154" ht="15" customHeight="1" thickBot="1" x14ac:dyDescent="0.25">
      <c r="B3" s="19"/>
      <c r="C3" s="19"/>
      <c r="D3" s="42" t="s">
        <v>15</v>
      </c>
      <c r="E3" s="43">
        <v>0</v>
      </c>
      <c r="F3" s="43">
        <v>0.5</v>
      </c>
      <c r="G3" s="43">
        <v>2.5</v>
      </c>
      <c r="H3" s="43">
        <v>7.5</v>
      </c>
      <c r="I3" s="43">
        <v>15</v>
      </c>
      <c r="J3" s="43">
        <v>25</v>
      </c>
      <c r="K3" s="43">
        <v>35</v>
      </c>
      <c r="L3" s="43">
        <v>70</v>
      </c>
      <c r="M3" s="17"/>
      <c r="N3" s="19"/>
      <c r="O3" s="19"/>
      <c r="P3" s="19"/>
    </row>
    <row r="4" spans="2:154" ht="15" customHeight="1" thickBot="1" x14ac:dyDescent="0.25">
      <c r="B4" s="19"/>
      <c r="C4" s="19"/>
      <c r="D4" s="44"/>
      <c r="E4" s="45">
        <v>0</v>
      </c>
      <c r="F4" s="46" t="s">
        <v>0</v>
      </c>
      <c r="G4" s="46" t="s">
        <v>1</v>
      </c>
      <c r="H4" s="46" t="s">
        <v>2</v>
      </c>
      <c r="I4" s="46" t="s">
        <v>3</v>
      </c>
      <c r="J4" s="46" t="s">
        <v>4</v>
      </c>
      <c r="K4" s="46" t="s">
        <v>5</v>
      </c>
      <c r="L4" s="47" t="s">
        <v>6</v>
      </c>
      <c r="M4" s="48" t="s">
        <v>7</v>
      </c>
      <c r="N4" s="19"/>
      <c r="O4" s="19"/>
      <c r="P4" s="1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125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</row>
    <row r="5" spans="2:154" ht="15" customHeight="1" thickBot="1" x14ac:dyDescent="0.25">
      <c r="B5" s="19"/>
      <c r="C5" s="17"/>
      <c r="D5" s="25" t="s">
        <v>12</v>
      </c>
      <c r="E5" s="26">
        <f>E3-E3</f>
        <v>0</v>
      </c>
      <c r="F5" s="26">
        <f>F3-E3</f>
        <v>0.5</v>
      </c>
      <c r="G5" s="26">
        <f>G3-E3</f>
        <v>2.5</v>
      </c>
      <c r="H5" s="26">
        <f>H3-E3</f>
        <v>7.5</v>
      </c>
      <c r="I5" s="26">
        <f>I3-E3</f>
        <v>15</v>
      </c>
      <c r="J5" s="26">
        <f>J3-E3</f>
        <v>25</v>
      </c>
      <c r="K5" s="26">
        <f>K3-E3</f>
        <v>35</v>
      </c>
      <c r="L5" s="26">
        <f>L3-E3</f>
        <v>70</v>
      </c>
      <c r="M5" s="27"/>
      <c r="N5" s="28"/>
      <c r="O5" s="28"/>
      <c r="P5" s="28"/>
      <c r="Q5" s="29"/>
      <c r="V5" s="130" t="s">
        <v>12</v>
      </c>
      <c r="W5" s="119"/>
      <c r="X5" s="119"/>
      <c r="Y5" s="134" t="s">
        <v>12</v>
      </c>
      <c r="Z5" s="134"/>
      <c r="AA5" s="134"/>
      <c r="AB5" s="134"/>
      <c r="AC5" s="134"/>
      <c r="AD5" s="131"/>
      <c r="AE5" s="131"/>
      <c r="AF5" s="132"/>
      <c r="AG5" s="134" t="s">
        <v>12</v>
      </c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49"/>
      <c r="AW5" s="49"/>
      <c r="AX5" s="49"/>
      <c r="AY5" s="49"/>
      <c r="AZ5" s="49"/>
      <c r="BA5" s="125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</row>
    <row r="6" spans="2:154" ht="15" customHeight="1" x14ac:dyDescent="0.2">
      <c r="B6" s="136" t="s">
        <v>31</v>
      </c>
      <c r="C6" s="19"/>
      <c r="D6" s="30"/>
      <c r="E6" s="3">
        <v>3</v>
      </c>
      <c r="F6" s="4">
        <v>20</v>
      </c>
      <c r="G6" s="4">
        <v>43</v>
      </c>
      <c r="H6" s="4">
        <v>31</v>
      </c>
      <c r="I6" s="4">
        <v>29</v>
      </c>
      <c r="J6" s="4">
        <v>24</v>
      </c>
      <c r="K6" s="4">
        <v>18</v>
      </c>
      <c r="L6" s="5">
        <v>21</v>
      </c>
      <c r="M6" s="6">
        <v>189</v>
      </c>
      <c r="N6" s="18"/>
      <c r="O6" s="92" t="s">
        <v>57</v>
      </c>
      <c r="P6" s="102" t="s">
        <v>58</v>
      </c>
      <c r="Q6" s="31"/>
      <c r="V6" s="130">
        <v>0.5</v>
      </c>
      <c r="W6" s="120"/>
      <c r="X6" s="120"/>
      <c r="Y6" s="135">
        <v>2.5</v>
      </c>
      <c r="Z6" s="135"/>
      <c r="AA6" s="135"/>
      <c r="AB6" s="135"/>
      <c r="AC6" s="135"/>
      <c r="AD6" s="133"/>
      <c r="AE6" s="133"/>
      <c r="AF6" s="132"/>
      <c r="AG6" s="135">
        <v>7.5</v>
      </c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49"/>
      <c r="AW6" s="49"/>
      <c r="AX6" s="49"/>
      <c r="AY6" s="49"/>
      <c r="AZ6" s="49"/>
      <c r="BA6" s="125"/>
      <c r="BB6" s="121">
        <v>1</v>
      </c>
      <c r="BC6" s="121">
        <v>2</v>
      </c>
      <c r="BD6" s="121">
        <v>3</v>
      </c>
      <c r="BE6" s="121">
        <v>4</v>
      </c>
      <c r="BF6" s="121">
        <v>5</v>
      </c>
      <c r="BG6" s="121">
        <v>6</v>
      </c>
      <c r="BH6" s="121">
        <v>7</v>
      </c>
      <c r="BI6" s="121">
        <v>8</v>
      </c>
      <c r="BJ6" s="121">
        <v>9</v>
      </c>
      <c r="BK6" s="121">
        <v>10</v>
      </c>
      <c r="BL6" s="121">
        <v>11</v>
      </c>
      <c r="BM6" s="121">
        <v>12</v>
      </c>
      <c r="BN6" s="121">
        <v>13</v>
      </c>
      <c r="BO6" s="121">
        <v>14</v>
      </c>
      <c r="BP6" s="121">
        <v>15</v>
      </c>
      <c r="BQ6" s="121">
        <v>16</v>
      </c>
      <c r="BR6" s="121">
        <v>17</v>
      </c>
      <c r="BS6" s="121">
        <v>18</v>
      </c>
      <c r="BT6" s="121">
        <v>19</v>
      </c>
      <c r="BU6" s="121">
        <v>20</v>
      </c>
      <c r="BV6" s="121">
        <v>21</v>
      </c>
      <c r="BW6" s="121">
        <v>22</v>
      </c>
      <c r="BX6" s="121">
        <v>23</v>
      </c>
      <c r="BY6" s="121">
        <v>24</v>
      </c>
      <c r="BZ6" s="121">
        <v>25</v>
      </c>
      <c r="CA6" s="121">
        <v>26</v>
      </c>
      <c r="CB6" s="121">
        <v>27</v>
      </c>
      <c r="CC6" s="121">
        <v>28</v>
      </c>
      <c r="CD6" s="121">
        <v>29</v>
      </c>
      <c r="CE6" s="121">
        <v>30</v>
      </c>
      <c r="CF6" s="121">
        <v>31</v>
      </c>
      <c r="CG6" s="121">
        <v>32</v>
      </c>
      <c r="CH6" s="121">
        <v>33</v>
      </c>
      <c r="CI6" s="121">
        <v>34</v>
      </c>
      <c r="CJ6" s="121">
        <v>35</v>
      </c>
      <c r="CK6" s="121">
        <v>36</v>
      </c>
      <c r="CL6" s="121">
        <v>37</v>
      </c>
      <c r="CM6" s="121">
        <v>38</v>
      </c>
      <c r="CN6" s="121">
        <v>39</v>
      </c>
      <c r="CO6" s="121">
        <v>40</v>
      </c>
      <c r="CP6" s="121">
        <v>41</v>
      </c>
      <c r="CQ6" s="121">
        <v>42</v>
      </c>
      <c r="CR6" s="121">
        <v>43</v>
      </c>
      <c r="CS6" s="121">
        <v>44</v>
      </c>
      <c r="CT6" s="121">
        <v>45</v>
      </c>
      <c r="CU6" s="121">
        <v>46</v>
      </c>
      <c r="CV6" s="121">
        <v>47</v>
      </c>
      <c r="CW6" s="121">
        <v>48</v>
      </c>
      <c r="CX6" s="121">
        <v>49</v>
      </c>
      <c r="CY6" s="121">
        <v>50</v>
      </c>
      <c r="CZ6" s="121">
        <v>51</v>
      </c>
      <c r="DA6" s="121">
        <v>52</v>
      </c>
      <c r="DB6" s="121">
        <v>53</v>
      </c>
      <c r="DC6" s="121">
        <v>54</v>
      </c>
      <c r="DD6" s="121">
        <v>55</v>
      </c>
      <c r="DE6" s="121">
        <v>56</v>
      </c>
      <c r="DF6" s="121">
        <v>57</v>
      </c>
      <c r="DG6" s="121">
        <v>58</v>
      </c>
      <c r="DH6" s="121">
        <v>59</v>
      </c>
      <c r="DI6" s="121">
        <v>60</v>
      </c>
      <c r="DJ6" s="121">
        <v>61</v>
      </c>
      <c r="DK6" s="121">
        <v>62</v>
      </c>
      <c r="DL6" s="121">
        <v>63</v>
      </c>
      <c r="DM6" s="121">
        <v>64</v>
      </c>
      <c r="DN6" s="121">
        <v>65</v>
      </c>
      <c r="DO6" s="121">
        <v>66</v>
      </c>
      <c r="DP6" s="121">
        <v>67</v>
      </c>
      <c r="DQ6" s="121">
        <v>68</v>
      </c>
      <c r="DR6" s="121">
        <v>69</v>
      </c>
      <c r="DS6" s="121">
        <v>70</v>
      </c>
      <c r="DT6" s="121">
        <v>71</v>
      </c>
      <c r="DU6" s="121">
        <v>72</v>
      </c>
      <c r="DV6" s="121">
        <v>73</v>
      </c>
      <c r="DW6" s="121">
        <v>74</v>
      </c>
      <c r="DX6" s="121">
        <v>75</v>
      </c>
      <c r="DY6" s="121">
        <v>76</v>
      </c>
      <c r="DZ6" s="121">
        <v>77</v>
      </c>
      <c r="EA6" s="121">
        <v>78</v>
      </c>
      <c r="EB6" s="121">
        <v>79</v>
      </c>
      <c r="EC6" s="121">
        <v>80</v>
      </c>
      <c r="ED6" s="121">
        <v>81</v>
      </c>
      <c r="EE6" s="121">
        <v>82</v>
      </c>
      <c r="EF6" s="121">
        <v>83</v>
      </c>
      <c r="EG6" s="121">
        <v>84</v>
      </c>
      <c r="EH6" s="121">
        <v>85</v>
      </c>
      <c r="EI6" s="121">
        <v>86</v>
      </c>
      <c r="EJ6" s="121">
        <v>87</v>
      </c>
      <c r="EK6" s="121">
        <v>88</v>
      </c>
      <c r="EL6" s="121">
        <v>89</v>
      </c>
      <c r="EM6" s="121">
        <v>90</v>
      </c>
      <c r="EN6" s="121">
        <v>91</v>
      </c>
      <c r="EO6" s="121">
        <v>92</v>
      </c>
      <c r="EP6" s="121">
        <v>93</v>
      </c>
      <c r="EQ6" s="121">
        <v>94</v>
      </c>
      <c r="ER6" s="121">
        <v>95</v>
      </c>
      <c r="ES6" s="121">
        <v>96</v>
      </c>
      <c r="ET6" s="121">
        <v>97</v>
      </c>
      <c r="EU6" s="121">
        <v>98</v>
      </c>
      <c r="EV6" s="121">
        <v>99</v>
      </c>
      <c r="EW6" s="121">
        <v>100</v>
      </c>
      <c r="EX6" s="49"/>
    </row>
    <row r="7" spans="2:154" ht="15" customHeight="1" thickBot="1" x14ac:dyDescent="0.25">
      <c r="B7" s="137"/>
      <c r="C7" s="19"/>
      <c r="D7" s="32" t="s">
        <v>13</v>
      </c>
      <c r="E7" s="7">
        <v>1.5873015873015872E-2</v>
      </c>
      <c r="F7" s="8">
        <v>0.10582010582010581</v>
      </c>
      <c r="G7" s="8">
        <v>0.2275132275132275</v>
      </c>
      <c r="H7" s="8">
        <v>0.16402116402116401</v>
      </c>
      <c r="I7" s="8">
        <v>0.15343915343915343</v>
      </c>
      <c r="J7" s="8">
        <v>0.12698412698412698</v>
      </c>
      <c r="K7" s="8">
        <v>9.5238095238095233E-2</v>
      </c>
      <c r="L7" s="9">
        <v>0.1111111111111111</v>
      </c>
      <c r="M7" s="10">
        <v>1</v>
      </c>
      <c r="N7" s="18"/>
      <c r="O7" s="33" t="s">
        <v>10</v>
      </c>
      <c r="P7" s="33" t="s">
        <v>11</v>
      </c>
      <c r="Q7" s="34" t="s">
        <v>9</v>
      </c>
      <c r="U7" s="127">
        <v>0.01</v>
      </c>
      <c r="V7" s="117"/>
      <c r="X7" s="126">
        <v>0.01</v>
      </c>
      <c r="Y7" s="117"/>
      <c r="Z7" s="117"/>
      <c r="AA7" s="117"/>
      <c r="AB7" s="117"/>
      <c r="AC7" s="117"/>
      <c r="AD7" s="49"/>
      <c r="AE7" s="49"/>
      <c r="AF7" s="126">
        <v>0.01</v>
      </c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49"/>
      <c r="AW7" s="49"/>
      <c r="AX7" s="49"/>
      <c r="AY7" s="49"/>
      <c r="AZ7" s="49"/>
      <c r="BA7" s="126">
        <v>0.01</v>
      </c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49"/>
    </row>
    <row r="8" spans="2:154" s="19" customFormat="1" ht="15" customHeight="1" thickBot="1" x14ac:dyDescent="0.25">
      <c r="D8" s="101">
        <f>E7</f>
        <v>1.5873015873015872E-2</v>
      </c>
      <c r="E8" s="97">
        <f>E7*E5</f>
        <v>0</v>
      </c>
      <c r="F8" s="97">
        <f>F7*F5</f>
        <v>5.2910052910052907E-2</v>
      </c>
      <c r="G8" s="97">
        <f t="shared" ref="G8:L8" si="0">G7*G5</f>
        <v>0.56878306878306872</v>
      </c>
      <c r="H8" s="97">
        <f t="shared" si="0"/>
        <v>1.23015873015873</v>
      </c>
      <c r="I8" s="97">
        <f t="shared" si="0"/>
        <v>2.3015873015873014</v>
      </c>
      <c r="J8" s="97">
        <f t="shared" si="0"/>
        <v>3.1746031746031744</v>
      </c>
      <c r="K8" s="97">
        <f t="shared" si="0"/>
        <v>3.333333333333333</v>
      </c>
      <c r="L8" s="97">
        <f t="shared" si="0"/>
        <v>7.7777777777777777</v>
      </c>
      <c r="M8" s="98">
        <f>SUM(E8:L8)</f>
        <v>18.43915343915344</v>
      </c>
      <c r="N8" s="99"/>
      <c r="O8" s="97">
        <f>M8</f>
        <v>18.43915343915344</v>
      </c>
      <c r="P8" s="100">
        <f>D8</f>
        <v>1.5873015873015872E-2</v>
      </c>
      <c r="Q8" s="71">
        <f>O8/P8</f>
        <v>1161.6666666666667</v>
      </c>
      <c r="S8" s="49"/>
      <c r="T8" s="49"/>
      <c r="U8" s="127">
        <v>0.02</v>
      </c>
      <c r="V8" s="117"/>
      <c r="W8" s="49"/>
      <c r="X8" s="126">
        <v>0.02</v>
      </c>
      <c r="Y8" s="117"/>
      <c r="Z8" s="117"/>
      <c r="AA8" s="117"/>
      <c r="AB8" s="117"/>
      <c r="AC8" s="117"/>
      <c r="AD8" s="49"/>
      <c r="AE8" s="49"/>
      <c r="AF8" s="126">
        <v>0.02</v>
      </c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49"/>
      <c r="AW8" s="49"/>
      <c r="AX8" s="49"/>
      <c r="AY8" s="49"/>
      <c r="AZ8" s="49"/>
      <c r="BA8" s="126">
        <v>0.02</v>
      </c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49"/>
    </row>
    <row r="9" spans="2:154" s="19" customFormat="1" ht="15" customHeight="1" thickBot="1" x14ac:dyDescent="0.25">
      <c r="D9" s="25" t="s">
        <v>12</v>
      </c>
      <c r="E9" s="26">
        <f>G3-E3</f>
        <v>2.5</v>
      </c>
      <c r="F9" s="26">
        <f>G3-F3</f>
        <v>2</v>
      </c>
      <c r="G9" s="26">
        <f>G3-G3</f>
        <v>0</v>
      </c>
      <c r="H9" s="26">
        <f>H3-G3</f>
        <v>5</v>
      </c>
      <c r="I9" s="26">
        <f>I3-G3</f>
        <v>12.5</v>
      </c>
      <c r="J9" s="26">
        <f>J3-G3</f>
        <v>22.5</v>
      </c>
      <c r="K9" s="26">
        <f>K3-G3</f>
        <v>32.5</v>
      </c>
      <c r="L9" s="26">
        <f>L3-G3</f>
        <v>67.5</v>
      </c>
      <c r="M9" s="27"/>
      <c r="N9" s="28"/>
      <c r="O9" s="28"/>
      <c r="P9" s="28"/>
      <c r="Q9" s="29"/>
      <c r="S9" s="49"/>
      <c r="T9" s="49"/>
      <c r="U9" s="127">
        <v>0.03</v>
      </c>
      <c r="V9" s="117"/>
      <c r="W9" s="49"/>
      <c r="X9" s="126">
        <v>0.03</v>
      </c>
      <c r="Y9" s="117"/>
      <c r="Z9" s="117"/>
      <c r="AA9" s="117"/>
      <c r="AB9" s="117"/>
      <c r="AC9" s="117"/>
      <c r="AD9" s="49"/>
      <c r="AE9" s="49"/>
      <c r="AF9" s="126">
        <v>0.03</v>
      </c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49"/>
      <c r="AW9" s="49"/>
      <c r="AX9" s="49"/>
      <c r="AY9" s="49"/>
      <c r="AZ9" s="49"/>
      <c r="BA9" s="126">
        <v>0.03</v>
      </c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49"/>
    </row>
    <row r="10" spans="2:154" ht="15" customHeight="1" x14ac:dyDescent="0.2">
      <c r="B10" s="136" t="s">
        <v>32</v>
      </c>
      <c r="C10" s="19"/>
      <c r="D10" s="39"/>
      <c r="E10" s="11">
        <v>0</v>
      </c>
      <c r="F10" s="4">
        <v>2</v>
      </c>
      <c r="G10" s="12">
        <v>19</v>
      </c>
      <c r="H10" s="4">
        <v>30</v>
      </c>
      <c r="I10" s="4">
        <v>37</v>
      </c>
      <c r="J10" s="4">
        <v>26</v>
      </c>
      <c r="K10" s="4">
        <v>32</v>
      </c>
      <c r="L10" s="13">
        <v>45</v>
      </c>
      <c r="M10" s="6">
        <v>191</v>
      </c>
      <c r="N10" s="18"/>
      <c r="O10" s="92" t="s">
        <v>57</v>
      </c>
      <c r="P10" s="102" t="s">
        <v>58</v>
      </c>
      <c r="Q10" s="31"/>
      <c r="U10" s="127">
        <v>0.04</v>
      </c>
      <c r="V10" s="117"/>
      <c r="X10" s="126">
        <v>0.04</v>
      </c>
      <c r="Y10" s="117"/>
      <c r="Z10" s="117"/>
      <c r="AA10" s="117"/>
      <c r="AB10" s="117"/>
      <c r="AC10" s="117"/>
      <c r="AD10" s="49"/>
      <c r="AE10" s="49"/>
      <c r="AF10" s="126">
        <v>0.04</v>
      </c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49"/>
      <c r="AW10" s="49"/>
      <c r="AX10" s="49"/>
      <c r="AY10" s="49"/>
      <c r="AZ10" s="49"/>
      <c r="BA10" s="126">
        <v>0.04</v>
      </c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49"/>
    </row>
    <row r="11" spans="2:154" ht="15" customHeight="1" thickBot="1" x14ac:dyDescent="0.25">
      <c r="B11" s="137"/>
      <c r="C11" s="19"/>
      <c r="D11" s="32" t="s">
        <v>13</v>
      </c>
      <c r="E11" s="14">
        <v>0</v>
      </c>
      <c r="F11" s="8">
        <v>1.0471204188481676E-2</v>
      </c>
      <c r="G11" s="15">
        <v>9.947643979057591E-2</v>
      </c>
      <c r="H11" s="8">
        <v>0.15706806282722513</v>
      </c>
      <c r="I11" s="8">
        <v>0.193717277486911</v>
      </c>
      <c r="J11" s="8">
        <v>0.13612565445026178</v>
      </c>
      <c r="K11" s="8">
        <v>0.16753926701570682</v>
      </c>
      <c r="L11" s="16">
        <v>0.2356020942408377</v>
      </c>
      <c r="M11" s="10">
        <v>1</v>
      </c>
      <c r="N11" s="18"/>
      <c r="O11" s="33" t="s">
        <v>10</v>
      </c>
      <c r="P11" s="33" t="s">
        <v>11</v>
      </c>
      <c r="Q11" s="34" t="s">
        <v>9</v>
      </c>
      <c r="U11" s="127">
        <v>0.05</v>
      </c>
      <c r="V11" s="117"/>
      <c r="X11" s="126">
        <v>0.05</v>
      </c>
      <c r="Y11" s="117"/>
      <c r="Z11" s="117"/>
      <c r="AA11" s="117"/>
      <c r="AB11" s="117"/>
      <c r="AC11" s="117"/>
      <c r="AD11" s="49"/>
      <c r="AE11" s="49"/>
      <c r="AF11" s="126">
        <v>0.05</v>
      </c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49"/>
      <c r="AW11" s="49"/>
      <c r="AX11" s="49"/>
      <c r="AY11" s="49"/>
      <c r="AZ11" s="49"/>
      <c r="BA11" s="126">
        <v>0.05</v>
      </c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49"/>
    </row>
    <row r="12" spans="2:154" ht="15" customHeight="1" thickBot="1" x14ac:dyDescent="0.25">
      <c r="B12" s="19"/>
      <c r="C12" s="19"/>
      <c r="D12" s="101">
        <f>G11</f>
        <v>9.947643979057591E-2</v>
      </c>
      <c r="E12" s="97">
        <f>E11*E9</f>
        <v>0</v>
      </c>
      <c r="F12" s="97">
        <f>F11*F9</f>
        <v>2.0942408376963352E-2</v>
      </c>
      <c r="G12" s="97">
        <f t="shared" ref="G12:L12" si="1">G11*G9</f>
        <v>0</v>
      </c>
      <c r="H12" s="97">
        <f t="shared" si="1"/>
        <v>0.78534031413612571</v>
      </c>
      <c r="I12" s="97">
        <f t="shared" si="1"/>
        <v>2.4214659685863875</v>
      </c>
      <c r="J12" s="97">
        <f t="shared" si="1"/>
        <v>3.0628272251308903</v>
      </c>
      <c r="K12" s="97">
        <f t="shared" si="1"/>
        <v>5.4450261780104716</v>
      </c>
      <c r="L12" s="97">
        <f t="shared" si="1"/>
        <v>15.903141361256544</v>
      </c>
      <c r="M12" s="98">
        <f>SUM(E12:L12)</f>
        <v>27.638743455497384</v>
      </c>
      <c r="N12" s="99"/>
      <c r="O12" s="97">
        <f>M12</f>
        <v>27.638743455497384</v>
      </c>
      <c r="P12" s="100">
        <f>D12</f>
        <v>9.947643979057591E-2</v>
      </c>
      <c r="Q12" s="71">
        <f>O12/P12</f>
        <v>277.84210526315792</v>
      </c>
      <c r="U12" s="127">
        <v>0.06</v>
      </c>
      <c r="V12" s="117"/>
      <c r="X12" s="126">
        <v>0.06</v>
      </c>
      <c r="Y12" s="117"/>
      <c r="Z12" s="117"/>
      <c r="AA12" s="117"/>
      <c r="AB12" s="117"/>
      <c r="AC12" s="117"/>
      <c r="AD12" s="49"/>
      <c r="AE12" s="49"/>
      <c r="AF12" s="126">
        <v>0.06</v>
      </c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49"/>
      <c r="AW12" s="49"/>
      <c r="AX12" s="49"/>
      <c r="AY12" s="49"/>
      <c r="AZ12" s="49"/>
      <c r="BA12" s="126">
        <v>0.06</v>
      </c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49"/>
    </row>
    <row r="13" spans="2:154" ht="15" customHeight="1" thickBot="1" x14ac:dyDescent="0.25">
      <c r="B13" s="19"/>
      <c r="C13" s="19"/>
      <c r="D13" s="25" t="s">
        <v>12</v>
      </c>
      <c r="E13" s="26">
        <f>F3-E3</f>
        <v>0.5</v>
      </c>
      <c r="F13" s="26">
        <f>F3-F3</f>
        <v>0</v>
      </c>
      <c r="G13" s="26">
        <f>G3-F3</f>
        <v>2</v>
      </c>
      <c r="H13" s="26">
        <f>H3-F3</f>
        <v>7</v>
      </c>
      <c r="I13" s="26">
        <f>I3-F3</f>
        <v>14.5</v>
      </c>
      <c r="J13" s="26">
        <f>J3-F3</f>
        <v>24.5</v>
      </c>
      <c r="K13" s="26">
        <f>K3-F3</f>
        <v>34.5</v>
      </c>
      <c r="L13" s="26">
        <f>L3-F3</f>
        <v>69.5</v>
      </c>
      <c r="M13" s="27"/>
      <c r="N13" s="28"/>
      <c r="O13" s="28"/>
      <c r="P13" s="28"/>
      <c r="Q13" s="29"/>
      <c r="U13" s="127">
        <v>7.0000000000000007E-2</v>
      </c>
      <c r="V13" s="117"/>
      <c r="X13" s="126">
        <v>7.0000000000000007E-2</v>
      </c>
      <c r="Y13" s="117"/>
      <c r="Z13" s="117"/>
      <c r="AA13" s="117"/>
      <c r="AB13" s="117"/>
      <c r="AC13" s="117"/>
      <c r="AD13" s="49"/>
      <c r="AE13" s="49"/>
      <c r="AF13" s="126">
        <v>7.0000000000000007E-2</v>
      </c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49"/>
      <c r="AW13" s="49"/>
      <c r="AX13" s="49"/>
      <c r="AY13" s="49"/>
      <c r="AZ13" s="49"/>
      <c r="BA13" s="126">
        <v>7.0000000000000007E-2</v>
      </c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49"/>
    </row>
    <row r="14" spans="2:154" ht="15" customHeight="1" x14ac:dyDescent="0.2">
      <c r="B14" s="136" t="s">
        <v>33</v>
      </c>
      <c r="C14" s="19"/>
      <c r="D14" s="39"/>
      <c r="E14" s="11">
        <v>26</v>
      </c>
      <c r="F14" s="12">
        <v>49</v>
      </c>
      <c r="G14" s="4">
        <v>43</v>
      </c>
      <c r="H14" s="4">
        <v>18</v>
      </c>
      <c r="I14" s="4">
        <v>22</v>
      </c>
      <c r="J14" s="4">
        <v>14</v>
      </c>
      <c r="K14" s="4">
        <v>11</v>
      </c>
      <c r="L14" s="5">
        <v>8</v>
      </c>
      <c r="M14" s="6">
        <v>191</v>
      </c>
      <c r="N14" s="18"/>
      <c r="O14" s="92" t="s">
        <v>57</v>
      </c>
      <c r="P14" s="102" t="s">
        <v>58</v>
      </c>
      <c r="Q14" s="31"/>
      <c r="U14" s="127">
        <v>0.08</v>
      </c>
      <c r="V14" s="117"/>
      <c r="X14" s="126">
        <v>0.08</v>
      </c>
      <c r="Y14" s="117"/>
      <c r="Z14" s="117"/>
      <c r="AA14" s="117"/>
      <c r="AB14" s="117"/>
      <c r="AC14" s="117"/>
      <c r="AD14" s="49"/>
      <c r="AE14" s="49"/>
      <c r="AF14" s="126">
        <v>0.08</v>
      </c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49"/>
      <c r="AW14" s="49"/>
      <c r="AX14" s="49"/>
      <c r="AY14" s="49"/>
      <c r="AZ14" s="49"/>
      <c r="BA14" s="126">
        <v>0.08</v>
      </c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49"/>
    </row>
    <row r="15" spans="2:154" ht="15" customHeight="1" thickBot="1" x14ac:dyDescent="0.25">
      <c r="B15" s="137"/>
      <c r="C15" s="19"/>
      <c r="D15" s="32" t="s">
        <v>13</v>
      </c>
      <c r="E15" s="14">
        <v>0.13612565445026178</v>
      </c>
      <c r="F15" s="15">
        <v>0.25654450261780104</v>
      </c>
      <c r="G15" s="21">
        <v>0.22513089005235601</v>
      </c>
      <c r="H15" s="8">
        <v>9.4240837696335081E-2</v>
      </c>
      <c r="I15" s="8">
        <v>0.11518324607329843</v>
      </c>
      <c r="J15" s="8">
        <v>7.3298429319371722E-2</v>
      </c>
      <c r="K15" s="8">
        <v>5.7591623036649213E-2</v>
      </c>
      <c r="L15" s="16">
        <v>4.1884816753926704E-2</v>
      </c>
      <c r="M15" s="10">
        <v>1</v>
      </c>
      <c r="N15" s="18"/>
      <c r="O15" s="33" t="s">
        <v>10</v>
      </c>
      <c r="P15" s="33" t="s">
        <v>11</v>
      </c>
      <c r="Q15" s="34" t="s">
        <v>9</v>
      </c>
      <c r="U15" s="127">
        <v>0.09</v>
      </c>
      <c r="V15" s="117"/>
      <c r="X15" s="126">
        <v>0.09</v>
      </c>
      <c r="Y15" s="117"/>
      <c r="Z15" s="117"/>
      <c r="AA15" s="117"/>
      <c r="AB15" s="117"/>
      <c r="AC15" s="117"/>
      <c r="AD15" s="49"/>
      <c r="AE15" s="49"/>
      <c r="AF15" s="126">
        <v>0.09</v>
      </c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49"/>
      <c r="AW15" s="49"/>
      <c r="AX15" s="49"/>
      <c r="AY15" s="49"/>
      <c r="AZ15" s="49"/>
      <c r="BA15" s="126">
        <v>0.09</v>
      </c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49"/>
    </row>
    <row r="16" spans="2:154" ht="15" customHeight="1" thickBot="1" x14ac:dyDescent="0.25">
      <c r="B16" s="19"/>
      <c r="C16" s="19"/>
      <c r="D16" s="101">
        <f>G15</f>
        <v>0.22513089005235601</v>
      </c>
      <c r="E16" s="97">
        <f>E15*E13</f>
        <v>6.8062827225130892E-2</v>
      </c>
      <c r="F16" s="97">
        <f>F15*F13</f>
        <v>0</v>
      </c>
      <c r="G16" s="97">
        <f t="shared" ref="G16:L16" si="2">G15*G13</f>
        <v>0.45026178010471202</v>
      </c>
      <c r="H16" s="97">
        <f t="shared" si="2"/>
        <v>0.65968586387434558</v>
      </c>
      <c r="I16" s="97">
        <f t="shared" si="2"/>
        <v>1.6701570680628273</v>
      </c>
      <c r="J16" s="97">
        <f t="shared" si="2"/>
        <v>1.7958115183246073</v>
      </c>
      <c r="K16" s="97">
        <f t="shared" si="2"/>
        <v>1.9869109947643979</v>
      </c>
      <c r="L16" s="97">
        <f t="shared" si="2"/>
        <v>2.9109947643979059</v>
      </c>
      <c r="M16" s="98">
        <f>SUM(E16:L16)</f>
        <v>9.5418848167539281</v>
      </c>
      <c r="N16" s="99"/>
      <c r="O16" s="97">
        <f>M16</f>
        <v>9.5418848167539281</v>
      </c>
      <c r="P16" s="100">
        <f>D16</f>
        <v>0.22513089005235601</v>
      </c>
      <c r="Q16" s="71">
        <f>O16/P16</f>
        <v>42.383720930232563</v>
      </c>
      <c r="U16" s="127">
        <v>0.1</v>
      </c>
      <c r="V16" s="117"/>
      <c r="X16" s="126">
        <v>0.1</v>
      </c>
      <c r="Y16" s="117"/>
      <c r="Z16" s="117"/>
      <c r="AA16" s="117"/>
      <c r="AB16" s="117"/>
      <c r="AC16" s="117"/>
      <c r="AD16" s="49"/>
      <c r="AE16" s="49"/>
      <c r="AF16" s="126">
        <v>0.1</v>
      </c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49"/>
      <c r="AW16" s="49"/>
      <c r="AX16" s="49"/>
      <c r="AY16" s="49"/>
      <c r="AZ16" s="49"/>
      <c r="BA16" s="126">
        <v>0.1</v>
      </c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49"/>
    </row>
    <row r="17" spans="2:154" ht="15" customHeight="1" thickBot="1" x14ac:dyDescent="0.25">
      <c r="B17" s="19"/>
      <c r="C17" s="19"/>
      <c r="D17" s="25" t="s">
        <v>12</v>
      </c>
      <c r="E17" s="26">
        <f>F3-E3</f>
        <v>0.5</v>
      </c>
      <c r="F17" s="26">
        <f>F3-F3</f>
        <v>0</v>
      </c>
      <c r="G17" s="26">
        <f>G3-F3</f>
        <v>2</v>
      </c>
      <c r="H17" s="26">
        <f>H3-F3</f>
        <v>7</v>
      </c>
      <c r="I17" s="26">
        <f>I3-F3</f>
        <v>14.5</v>
      </c>
      <c r="J17" s="26">
        <f>J3-F3</f>
        <v>24.5</v>
      </c>
      <c r="K17" s="26">
        <f>K3-F3</f>
        <v>34.5</v>
      </c>
      <c r="L17" s="26">
        <f>L3-F3</f>
        <v>69.5</v>
      </c>
      <c r="M17" s="27"/>
      <c r="N17" s="28"/>
      <c r="O17" s="28"/>
      <c r="P17" s="28"/>
      <c r="Q17" s="29"/>
      <c r="X17" s="126">
        <v>0.11</v>
      </c>
      <c r="Y17" s="117"/>
      <c r="Z17" s="117"/>
      <c r="AA17" s="117"/>
      <c r="AB17" s="117"/>
      <c r="AC17" s="117"/>
      <c r="AD17" s="49"/>
      <c r="AE17" s="49"/>
      <c r="AF17" s="126">
        <v>0.11</v>
      </c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49"/>
      <c r="AW17" s="49"/>
      <c r="AX17" s="49"/>
      <c r="AY17" s="49"/>
      <c r="AZ17" s="49"/>
      <c r="BA17" s="126">
        <v>0.11</v>
      </c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49"/>
    </row>
    <row r="18" spans="2:154" ht="15" customHeight="1" x14ac:dyDescent="0.2">
      <c r="B18" s="136" t="s">
        <v>34</v>
      </c>
      <c r="C18" s="19"/>
      <c r="D18" s="39"/>
      <c r="E18" s="11">
        <v>0</v>
      </c>
      <c r="F18" s="12">
        <v>8</v>
      </c>
      <c r="G18" s="4">
        <v>41</v>
      </c>
      <c r="H18" s="4">
        <v>37</v>
      </c>
      <c r="I18" s="4">
        <v>26</v>
      </c>
      <c r="J18" s="4">
        <v>32</v>
      </c>
      <c r="K18" s="4">
        <v>31</v>
      </c>
      <c r="L18" s="5">
        <v>16</v>
      </c>
      <c r="M18" s="6">
        <v>191</v>
      </c>
      <c r="N18" s="18"/>
      <c r="O18" s="92" t="s">
        <v>57</v>
      </c>
      <c r="P18" s="102" t="s">
        <v>58</v>
      </c>
      <c r="Q18" s="31"/>
      <c r="X18" s="126">
        <v>0.12</v>
      </c>
      <c r="Y18" s="117"/>
      <c r="Z18" s="117"/>
      <c r="AA18" s="117"/>
      <c r="AB18" s="117"/>
      <c r="AC18" s="117"/>
      <c r="AD18" s="49"/>
      <c r="AE18" s="49"/>
      <c r="AF18" s="126">
        <v>0.12</v>
      </c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49"/>
      <c r="AW18" s="49"/>
      <c r="AX18" s="49"/>
      <c r="AY18" s="49"/>
      <c r="AZ18" s="49"/>
      <c r="BA18" s="126">
        <v>0.12</v>
      </c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49"/>
    </row>
    <row r="19" spans="2:154" ht="15" customHeight="1" thickBot="1" x14ac:dyDescent="0.25">
      <c r="B19" s="137"/>
      <c r="C19" s="19"/>
      <c r="D19" s="32" t="s">
        <v>13</v>
      </c>
      <c r="E19" s="14">
        <v>0</v>
      </c>
      <c r="F19" s="15">
        <v>4.1884816753926704E-2</v>
      </c>
      <c r="G19" s="21">
        <v>0.21465968586387435</v>
      </c>
      <c r="H19" s="8">
        <v>0.193717277486911</v>
      </c>
      <c r="I19" s="8">
        <v>0.13612565445026178</v>
      </c>
      <c r="J19" s="8">
        <v>0.16753926701570682</v>
      </c>
      <c r="K19" s="8">
        <v>0.16230366492146597</v>
      </c>
      <c r="L19" s="16">
        <v>8.3769633507853408E-2</v>
      </c>
      <c r="M19" s="10">
        <v>1.0000000000000002</v>
      </c>
      <c r="N19" s="18"/>
      <c r="O19" s="33" t="s">
        <v>10</v>
      </c>
      <c r="P19" s="33" t="s">
        <v>11</v>
      </c>
      <c r="Q19" s="34" t="s">
        <v>9</v>
      </c>
      <c r="X19" s="126">
        <v>0.13</v>
      </c>
      <c r="Y19" s="117"/>
      <c r="Z19" s="117"/>
      <c r="AA19" s="117"/>
      <c r="AB19" s="117"/>
      <c r="AC19" s="117"/>
      <c r="AD19" s="49"/>
      <c r="AE19" s="49"/>
      <c r="AF19" s="126">
        <v>0.13</v>
      </c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49"/>
      <c r="AW19" s="49"/>
      <c r="AX19" s="49"/>
      <c r="AY19" s="49"/>
      <c r="AZ19" s="49"/>
      <c r="BA19" s="126">
        <v>0.13</v>
      </c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49"/>
    </row>
    <row r="20" spans="2:154" s="17" customFormat="1" ht="15" customHeight="1" thickBot="1" x14ac:dyDescent="0.25">
      <c r="D20" s="101">
        <f>G19</f>
        <v>0.21465968586387435</v>
      </c>
      <c r="E20" s="97">
        <f>E19*E17</f>
        <v>0</v>
      </c>
      <c r="F20" s="97">
        <f>F19*F17</f>
        <v>0</v>
      </c>
      <c r="G20" s="97">
        <f t="shared" ref="G20:L20" si="3">G19*G17</f>
        <v>0.4293193717277487</v>
      </c>
      <c r="H20" s="97">
        <f t="shared" si="3"/>
        <v>1.3560209424083771</v>
      </c>
      <c r="I20" s="97">
        <f t="shared" si="3"/>
        <v>1.9738219895287958</v>
      </c>
      <c r="J20" s="97">
        <f t="shared" si="3"/>
        <v>4.1047120418848166</v>
      </c>
      <c r="K20" s="97">
        <f t="shared" si="3"/>
        <v>5.5994764397905765</v>
      </c>
      <c r="L20" s="97">
        <f t="shared" si="3"/>
        <v>5.8219895287958119</v>
      </c>
      <c r="M20" s="98">
        <f>SUM(E20:L20)</f>
        <v>19.285340314136125</v>
      </c>
      <c r="N20" s="99"/>
      <c r="O20" s="97">
        <f>M20</f>
        <v>19.285340314136125</v>
      </c>
      <c r="P20" s="100">
        <f>D20</f>
        <v>0.21465968586387435</v>
      </c>
      <c r="Q20" s="71">
        <f>O20/P20</f>
        <v>89.841463414634134</v>
      </c>
      <c r="S20" s="49"/>
      <c r="T20" s="49"/>
      <c r="U20" s="125"/>
      <c r="V20" s="49"/>
      <c r="W20" s="49"/>
      <c r="X20" s="126">
        <v>0.14000000000000001</v>
      </c>
      <c r="Y20" s="117"/>
      <c r="Z20" s="117"/>
      <c r="AA20" s="117"/>
      <c r="AB20" s="117"/>
      <c r="AC20" s="117"/>
      <c r="AD20" s="49"/>
      <c r="AE20" s="49"/>
      <c r="AF20" s="126">
        <v>0.14000000000000001</v>
      </c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49"/>
      <c r="AW20" s="49"/>
      <c r="AX20" s="49"/>
      <c r="AY20" s="49"/>
      <c r="AZ20" s="49"/>
      <c r="BA20" s="126">
        <v>0.14000000000000001</v>
      </c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49"/>
    </row>
    <row r="21" spans="2:154" s="17" customFormat="1" ht="15" customHeight="1" thickBot="1" x14ac:dyDescent="0.25">
      <c r="D21" s="25" t="s">
        <v>12</v>
      </c>
      <c r="E21" s="26">
        <f>E3-E3</f>
        <v>0</v>
      </c>
      <c r="F21" s="26">
        <f>F3-E3</f>
        <v>0.5</v>
      </c>
      <c r="G21" s="26">
        <f>G3-E3</f>
        <v>2.5</v>
      </c>
      <c r="H21" s="26">
        <f>H3-E3</f>
        <v>7.5</v>
      </c>
      <c r="I21" s="26">
        <f>I3-E3</f>
        <v>15</v>
      </c>
      <c r="J21" s="26">
        <f>J3-E3</f>
        <v>25</v>
      </c>
      <c r="K21" s="26">
        <f>K3-E3</f>
        <v>35</v>
      </c>
      <c r="L21" s="26">
        <f>L3-E3</f>
        <v>70</v>
      </c>
      <c r="M21" s="27"/>
      <c r="N21" s="28"/>
      <c r="O21" s="28"/>
      <c r="P21" s="28"/>
      <c r="Q21" s="29"/>
      <c r="S21" s="49"/>
      <c r="T21" s="49"/>
      <c r="U21" s="125"/>
      <c r="V21" s="49"/>
      <c r="W21" s="49"/>
      <c r="X21" s="126">
        <v>0.15</v>
      </c>
      <c r="Y21" s="117"/>
      <c r="Z21" s="117"/>
      <c r="AA21" s="117"/>
      <c r="AB21" s="117"/>
      <c r="AC21" s="117"/>
      <c r="AD21" s="49"/>
      <c r="AE21" s="49"/>
      <c r="AF21" s="126">
        <v>0.15</v>
      </c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49"/>
      <c r="AW21" s="49"/>
      <c r="AX21" s="49"/>
      <c r="AY21" s="49"/>
      <c r="AZ21" s="49"/>
      <c r="BA21" s="126">
        <v>0.15</v>
      </c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49"/>
    </row>
    <row r="22" spans="2:154" ht="15" customHeight="1" x14ac:dyDescent="0.2">
      <c r="B22" s="138" t="s">
        <v>35</v>
      </c>
      <c r="C22" s="19"/>
      <c r="D22" s="39"/>
      <c r="E22" s="3">
        <v>7</v>
      </c>
      <c r="F22" s="4">
        <v>25</v>
      </c>
      <c r="G22" s="4">
        <v>46</v>
      </c>
      <c r="H22" s="4">
        <v>37</v>
      </c>
      <c r="I22" s="4">
        <v>31</v>
      </c>
      <c r="J22" s="4">
        <v>20</v>
      </c>
      <c r="K22" s="4">
        <v>12</v>
      </c>
      <c r="L22" s="5">
        <v>13</v>
      </c>
      <c r="M22" s="6">
        <v>191</v>
      </c>
      <c r="N22" s="18"/>
      <c r="O22" s="92" t="s">
        <v>57</v>
      </c>
      <c r="P22" s="102" t="s">
        <v>58</v>
      </c>
      <c r="Q22" s="31"/>
      <c r="X22" s="126">
        <v>0.16</v>
      </c>
      <c r="Y22" s="117"/>
      <c r="Z22" s="117"/>
      <c r="AA22" s="117"/>
      <c r="AB22" s="117"/>
      <c r="AC22" s="117"/>
      <c r="AD22" s="49"/>
      <c r="AE22" s="49"/>
      <c r="AF22" s="126">
        <v>0.16</v>
      </c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49"/>
      <c r="AW22" s="49"/>
      <c r="AX22" s="49"/>
      <c r="AY22" s="49"/>
      <c r="AZ22" s="49"/>
      <c r="BA22" s="126">
        <v>0.16</v>
      </c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49"/>
    </row>
    <row r="23" spans="2:154" ht="15" customHeight="1" thickBot="1" x14ac:dyDescent="0.25">
      <c r="B23" s="139"/>
      <c r="C23" s="19"/>
      <c r="D23" s="32" t="s">
        <v>13</v>
      </c>
      <c r="E23" s="7">
        <v>3.6649214659685861E-2</v>
      </c>
      <c r="F23" s="8">
        <v>0.13089005235602094</v>
      </c>
      <c r="G23" s="8">
        <v>0.24083769633507854</v>
      </c>
      <c r="H23" s="8">
        <v>0.193717277486911</v>
      </c>
      <c r="I23" s="8">
        <v>0.16230366492146597</v>
      </c>
      <c r="J23" s="8">
        <v>0.10471204188481675</v>
      </c>
      <c r="K23" s="8">
        <v>6.2827225130890049E-2</v>
      </c>
      <c r="L23" s="9">
        <v>6.8062827225130892E-2</v>
      </c>
      <c r="M23" s="10">
        <v>1</v>
      </c>
      <c r="N23" s="18"/>
      <c r="O23" s="33" t="s">
        <v>10</v>
      </c>
      <c r="P23" s="33" t="s">
        <v>11</v>
      </c>
      <c r="Q23" s="34" t="s">
        <v>9</v>
      </c>
      <c r="X23" s="126">
        <v>0.17</v>
      </c>
      <c r="Y23" s="117"/>
      <c r="Z23" s="117"/>
      <c r="AA23" s="117"/>
      <c r="AB23" s="117"/>
      <c r="AC23" s="117"/>
      <c r="AD23" s="49"/>
      <c r="AE23" s="49"/>
      <c r="AF23" s="118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50"/>
      <c r="AW23" s="50"/>
      <c r="AX23" s="50"/>
      <c r="AY23" s="50"/>
      <c r="AZ23" s="50"/>
      <c r="BA23" s="126">
        <v>0.17</v>
      </c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49"/>
    </row>
    <row r="24" spans="2:154" ht="15" customHeight="1" thickBot="1" x14ac:dyDescent="0.25">
      <c r="B24" s="19"/>
      <c r="C24" s="19"/>
      <c r="D24" s="101">
        <f>E23</f>
        <v>3.6649214659685861E-2</v>
      </c>
      <c r="E24" s="97">
        <f>E23*E21</f>
        <v>0</v>
      </c>
      <c r="F24" s="97">
        <f>F23*F21</f>
        <v>6.5445026178010471E-2</v>
      </c>
      <c r="G24" s="97">
        <f t="shared" ref="G24:L24" si="4">G23*G21</f>
        <v>0.60209424083769636</v>
      </c>
      <c r="H24" s="97">
        <f t="shared" si="4"/>
        <v>1.4528795811518325</v>
      </c>
      <c r="I24" s="97">
        <f t="shared" si="4"/>
        <v>2.4345549738219896</v>
      </c>
      <c r="J24" s="97">
        <f t="shared" si="4"/>
        <v>2.6178010471204187</v>
      </c>
      <c r="K24" s="97">
        <f t="shared" si="4"/>
        <v>2.1989528795811517</v>
      </c>
      <c r="L24" s="97">
        <f t="shared" si="4"/>
        <v>4.7643979057591626</v>
      </c>
      <c r="M24" s="98">
        <f>SUM(E24:L24)</f>
        <v>14.136125654450263</v>
      </c>
      <c r="N24" s="99"/>
      <c r="O24" s="97">
        <f>M24</f>
        <v>14.136125654450263</v>
      </c>
      <c r="P24" s="100">
        <f>D24</f>
        <v>3.6649214659685861E-2</v>
      </c>
      <c r="Q24" s="71">
        <f>O24/P24</f>
        <v>385.71428571428578</v>
      </c>
      <c r="X24" s="126">
        <v>0.18</v>
      </c>
      <c r="Y24" s="117"/>
      <c r="Z24" s="117"/>
      <c r="AA24" s="117"/>
      <c r="AB24" s="117"/>
      <c r="AC24" s="117"/>
      <c r="AD24" s="49"/>
      <c r="AE24" s="49"/>
      <c r="AF24" s="118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50"/>
      <c r="AW24" s="50"/>
      <c r="AX24" s="50"/>
      <c r="AY24" s="50"/>
      <c r="AZ24" s="50"/>
      <c r="BA24" s="126">
        <v>0.18</v>
      </c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49"/>
    </row>
    <row r="25" spans="2:154" s="19" customFormat="1" ht="15" customHeight="1" thickBot="1" x14ac:dyDescent="0.25">
      <c r="B25" s="87"/>
      <c r="D25" s="25" t="s">
        <v>12</v>
      </c>
      <c r="E25" s="26">
        <f>F3-E3</f>
        <v>0.5</v>
      </c>
      <c r="F25" s="26">
        <f>F3-F3</f>
        <v>0</v>
      </c>
      <c r="G25" s="26">
        <f>G3-F3</f>
        <v>2</v>
      </c>
      <c r="H25" s="26">
        <f>H3-F3</f>
        <v>7</v>
      </c>
      <c r="I25" s="26">
        <f>I3-F3</f>
        <v>14.5</v>
      </c>
      <c r="J25" s="26">
        <f>J3-F3</f>
        <v>24.5</v>
      </c>
      <c r="K25" s="26">
        <f>K3-6</f>
        <v>29</v>
      </c>
      <c r="L25" s="26">
        <f>L3-F3</f>
        <v>69.5</v>
      </c>
      <c r="M25" s="27"/>
      <c r="N25" s="28"/>
      <c r="O25" s="28"/>
      <c r="P25" s="28"/>
      <c r="Q25" s="29"/>
      <c r="S25" s="49"/>
      <c r="T25" s="49"/>
      <c r="U25" s="125"/>
      <c r="V25" s="49"/>
      <c r="W25" s="49"/>
      <c r="X25" s="126">
        <v>0.19</v>
      </c>
      <c r="Y25" s="117"/>
      <c r="Z25" s="117"/>
      <c r="AA25" s="117"/>
      <c r="AB25" s="117"/>
      <c r="AC25" s="117"/>
      <c r="AD25" s="49"/>
      <c r="AE25" s="49"/>
      <c r="AF25" s="118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50"/>
      <c r="AW25" s="50"/>
      <c r="AX25" s="50"/>
      <c r="AY25" s="50"/>
      <c r="AZ25" s="50"/>
      <c r="BA25" s="126">
        <v>0.19</v>
      </c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49"/>
    </row>
    <row r="26" spans="2:154" ht="15" customHeight="1" x14ac:dyDescent="0.2">
      <c r="B26" s="136" t="s">
        <v>36</v>
      </c>
      <c r="C26" s="19"/>
      <c r="D26" s="39"/>
      <c r="E26" s="11">
        <v>3</v>
      </c>
      <c r="F26" s="12">
        <v>26</v>
      </c>
      <c r="G26" s="4">
        <v>38</v>
      </c>
      <c r="H26" s="4">
        <v>23</v>
      </c>
      <c r="I26" s="4">
        <v>16</v>
      </c>
      <c r="J26" s="4">
        <v>21</v>
      </c>
      <c r="K26" s="4">
        <v>22</v>
      </c>
      <c r="L26" s="5">
        <v>42</v>
      </c>
      <c r="M26" s="6">
        <v>191</v>
      </c>
      <c r="N26" s="18"/>
      <c r="O26" s="92" t="s">
        <v>57</v>
      </c>
      <c r="P26" s="102" t="s">
        <v>58</v>
      </c>
      <c r="Q26" s="31"/>
      <c r="X26" s="126">
        <v>0.2</v>
      </c>
      <c r="Y26" s="117"/>
      <c r="Z26" s="117"/>
      <c r="AA26" s="117"/>
      <c r="AB26" s="117"/>
      <c r="AC26" s="117"/>
      <c r="AD26" s="49"/>
      <c r="AE26" s="49"/>
      <c r="AF26" s="118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50"/>
      <c r="AW26" s="50"/>
      <c r="AX26" s="50"/>
      <c r="AY26" s="50"/>
      <c r="AZ26" s="50"/>
      <c r="BA26" s="126">
        <v>0.2</v>
      </c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49"/>
    </row>
    <row r="27" spans="2:154" ht="15" customHeight="1" thickBot="1" x14ac:dyDescent="0.25">
      <c r="B27" s="137"/>
      <c r="C27" s="19"/>
      <c r="D27" s="32" t="s">
        <v>13</v>
      </c>
      <c r="E27" s="14">
        <v>1.5706806282722512E-2</v>
      </c>
      <c r="F27" s="15">
        <v>0.13612565445026178</v>
      </c>
      <c r="G27" s="8">
        <v>0.19895287958115182</v>
      </c>
      <c r="H27" s="8">
        <v>0.12041884816753927</v>
      </c>
      <c r="I27" s="8">
        <v>8.3769633507853408E-2</v>
      </c>
      <c r="J27" s="8">
        <v>0.1099476439790576</v>
      </c>
      <c r="K27" s="8">
        <v>0.11518324607329843</v>
      </c>
      <c r="L27" s="9">
        <v>0.21989528795811519</v>
      </c>
      <c r="M27" s="10">
        <v>1</v>
      </c>
      <c r="N27" s="18"/>
      <c r="O27" s="33" t="s">
        <v>10</v>
      </c>
      <c r="P27" s="33" t="s">
        <v>11</v>
      </c>
      <c r="Q27" s="34" t="s">
        <v>9</v>
      </c>
      <c r="X27" s="126">
        <v>0.21</v>
      </c>
      <c r="Y27" s="117"/>
      <c r="Z27" s="117"/>
      <c r="AA27" s="117"/>
      <c r="AB27" s="117"/>
      <c r="AC27" s="117"/>
      <c r="AD27" s="49"/>
      <c r="AE27" s="49"/>
      <c r="AF27" s="118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50"/>
      <c r="AW27" s="50"/>
      <c r="AX27" s="50"/>
      <c r="AY27" s="50"/>
      <c r="AZ27" s="50"/>
      <c r="BA27" s="126">
        <v>0.21</v>
      </c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  <c r="EV27" s="128"/>
      <c r="EW27" s="128"/>
      <c r="EX27" s="49"/>
    </row>
    <row r="28" spans="2:154" ht="15" customHeight="1" thickBot="1" x14ac:dyDescent="0.25">
      <c r="B28" s="19"/>
      <c r="C28" s="19"/>
      <c r="D28" s="101">
        <f>G27</f>
        <v>0.19895287958115182</v>
      </c>
      <c r="E28" s="97">
        <f>E27*E25</f>
        <v>7.8534031413612562E-3</v>
      </c>
      <c r="F28" s="97">
        <f>F27*F25</f>
        <v>0</v>
      </c>
      <c r="G28" s="97">
        <f t="shared" ref="G28:L28" si="5">G27*G25</f>
        <v>0.39790575916230364</v>
      </c>
      <c r="H28" s="97">
        <f t="shared" si="5"/>
        <v>0.84293193717277493</v>
      </c>
      <c r="I28" s="97">
        <f t="shared" si="5"/>
        <v>1.2146596858638745</v>
      </c>
      <c r="J28" s="97">
        <f t="shared" si="5"/>
        <v>2.6937172774869111</v>
      </c>
      <c r="K28" s="97">
        <f t="shared" si="5"/>
        <v>3.3403141361256545</v>
      </c>
      <c r="L28" s="97">
        <f t="shared" si="5"/>
        <v>15.282722513089006</v>
      </c>
      <c r="M28" s="98">
        <f>SUM(E28:L28)</f>
        <v>23.780104712041883</v>
      </c>
      <c r="N28" s="99"/>
      <c r="O28" s="97">
        <f>M28</f>
        <v>23.780104712041883</v>
      </c>
      <c r="P28" s="100">
        <f>D28</f>
        <v>0.19895287958115182</v>
      </c>
      <c r="Q28" s="71">
        <f>O28/P28</f>
        <v>119.52631578947368</v>
      </c>
      <c r="R28" s="20"/>
      <c r="X28" s="126">
        <v>0.22</v>
      </c>
      <c r="Y28" s="117"/>
      <c r="Z28" s="117"/>
      <c r="AA28" s="117"/>
      <c r="AB28" s="117"/>
      <c r="AC28" s="117"/>
      <c r="AD28" s="49"/>
      <c r="AE28" s="49"/>
      <c r="AF28" s="118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50"/>
      <c r="AW28" s="50"/>
      <c r="AX28" s="50"/>
      <c r="AY28" s="50"/>
      <c r="AZ28" s="50"/>
      <c r="BA28" s="126">
        <v>0.22</v>
      </c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8"/>
      <c r="ES28" s="128"/>
      <c r="ET28" s="128"/>
      <c r="EU28" s="128"/>
      <c r="EV28" s="128"/>
      <c r="EW28" s="128"/>
      <c r="EX28" s="49"/>
    </row>
    <row r="29" spans="2:154" ht="15" customHeight="1" thickBot="1" x14ac:dyDescent="0.25">
      <c r="B29" s="19"/>
      <c r="C29" s="19"/>
      <c r="D29" s="25" t="s">
        <v>12</v>
      </c>
      <c r="E29" s="26">
        <f>E3-E3</f>
        <v>0</v>
      </c>
      <c r="F29" s="26">
        <f>F3-E3</f>
        <v>0.5</v>
      </c>
      <c r="G29" s="26">
        <f>G3-E3</f>
        <v>2.5</v>
      </c>
      <c r="H29" s="26">
        <f>H3-E3</f>
        <v>7.5</v>
      </c>
      <c r="I29" s="26">
        <f>I3-E3</f>
        <v>15</v>
      </c>
      <c r="J29" s="26">
        <f>J3-E3</f>
        <v>25</v>
      </c>
      <c r="K29" s="26">
        <f>K3-E3</f>
        <v>35</v>
      </c>
      <c r="L29" s="26">
        <f>L3-E3</f>
        <v>70</v>
      </c>
      <c r="M29" s="27"/>
      <c r="N29" s="28"/>
      <c r="O29" s="28"/>
      <c r="P29" s="28"/>
      <c r="Q29" s="29"/>
      <c r="X29" s="120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126">
        <v>0.23</v>
      </c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28"/>
      <c r="EL29" s="128"/>
      <c r="EM29" s="128"/>
      <c r="EN29" s="128"/>
      <c r="EO29" s="128"/>
      <c r="EP29" s="128"/>
      <c r="EQ29" s="128"/>
      <c r="ER29" s="128"/>
      <c r="ES29" s="128"/>
      <c r="ET29" s="128"/>
      <c r="EU29" s="128"/>
      <c r="EV29" s="128"/>
      <c r="EW29" s="128"/>
      <c r="EX29" s="49"/>
    </row>
    <row r="30" spans="2:154" ht="15" customHeight="1" x14ac:dyDescent="0.2">
      <c r="B30" s="136" t="s">
        <v>37</v>
      </c>
      <c r="C30" s="19"/>
      <c r="D30" s="39"/>
      <c r="E30" s="3">
        <v>23</v>
      </c>
      <c r="F30" s="4">
        <v>50</v>
      </c>
      <c r="G30" s="4">
        <v>48</v>
      </c>
      <c r="H30" s="4">
        <v>26</v>
      </c>
      <c r="I30" s="4">
        <v>22</v>
      </c>
      <c r="J30" s="4">
        <v>8</v>
      </c>
      <c r="K30" s="4">
        <v>10</v>
      </c>
      <c r="L30" s="5">
        <v>4</v>
      </c>
      <c r="M30" s="6">
        <v>191</v>
      </c>
      <c r="N30" s="18"/>
      <c r="O30" s="92" t="s">
        <v>57</v>
      </c>
      <c r="P30" s="102" t="s">
        <v>58</v>
      </c>
      <c r="Q30" s="31"/>
      <c r="X30" s="120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126">
        <v>0.24</v>
      </c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49"/>
    </row>
    <row r="31" spans="2:154" ht="15" customHeight="1" thickBot="1" x14ac:dyDescent="0.25">
      <c r="B31" s="137"/>
      <c r="C31" s="19"/>
      <c r="D31" s="32" t="s">
        <v>13</v>
      </c>
      <c r="E31" s="7">
        <v>0.12041884816753927</v>
      </c>
      <c r="F31" s="8">
        <v>0.26178010471204188</v>
      </c>
      <c r="G31" s="8">
        <v>0.2513089005235602</v>
      </c>
      <c r="H31" s="8">
        <v>0.13612565445026178</v>
      </c>
      <c r="I31" s="8">
        <v>0.11518324607329843</v>
      </c>
      <c r="J31" s="8">
        <v>4.1884816753926704E-2</v>
      </c>
      <c r="K31" s="8">
        <v>5.2356020942408377E-2</v>
      </c>
      <c r="L31" s="9">
        <v>2.0942408376963352E-2</v>
      </c>
      <c r="M31" s="10">
        <v>1</v>
      </c>
      <c r="N31" s="18"/>
      <c r="O31" s="33" t="s">
        <v>10</v>
      </c>
      <c r="P31" s="33" t="s">
        <v>11</v>
      </c>
      <c r="Q31" s="34" t="s">
        <v>9</v>
      </c>
      <c r="X31" s="120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126">
        <v>0.25</v>
      </c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28"/>
      <c r="EL31" s="128"/>
      <c r="EM31" s="128"/>
      <c r="EN31" s="128"/>
      <c r="EO31" s="128"/>
      <c r="EP31" s="128"/>
      <c r="EQ31" s="128"/>
      <c r="ER31" s="128"/>
      <c r="ES31" s="128"/>
      <c r="ET31" s="128"/>
      <c r="EU31" s="128"/>
      <c r="EV31" s="128"/>
      <c r="EW31" s="128"/>
      <c r="EX31" s="49"/>
    </row>
    <row r="32" spans="2:154" ht="15" customHeight="1" thickBot="1" x14ac:dyDescent="0.25">
      <c r="B32" s="19"/>
      <c r="C32" s="19"/>
      <c r="D32" s="101">
        <f>E31</f>
        <v>0.12041884816753927</v>
      </c>
      <c r="E32" s="97">
        <f>E31*E29</f>
        <v>0</v>
      </c>
      <c r="F32" s="97">
        <f>F31*F29</f>
        <v>0.13089005235602094</v>
      </c>
      <c r="G32" s="97">
        <f t="shared" ref="G32:L32" si="6">G31*G29</f>
        <v>0.62827225130890052</v>
      </c>
      <c r="H32" s="97">
        <f t="shared" si="6"/>
        <v>1.0209424083769634</v>
      </c>
      <c r="I32" s="97">
        <f t="shared" si="6"/>
        <v>1.7277486910994764</v>
      </c>
      <c r="J32" s="97">
        <f t="shared" si="6"/>
        <v>1.0471204188481675</v>
      </c>
      <c r="K32" s="97">
        <f t="shared" si="6"/>
        <v>1.8324607329842932</v>
      </c>
      <c r="L32" s="97">
        <f t="shared" si="6"/>
        <v>1.4659685863874345</v>
      </c>
      <c r="M32" s="98">
        <f>SUM(E32:L32)</f>
        <v>7.8534031413612562</v>
      </c>
      <c r="N32" s="99"/>
      <c r="O32" s="97">
        <f>M32</f>
        <v>7.8534031413612562</v>
      </c>
      <c r="P32" s="100">
        <f>D32</f>
        <v>0.12041884816753927</v>
      </c>
      <c r="Q32" s="71">
        <f>O32/P32</f>
        <v>65.217391304347828</v>
      </c>
      <c r="X32" s="120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126">
        <v>0.26</v>
      </c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8"/>
      <c r="EW32" s="128"/>
      <c r="EX32" s="49"/>
    </row>
    <row r="33" spans="2:154" ht="15" customHeight="1" thickBot="1" x14ac:dyDescent="0.25">
      <c r="B33" s="19"/>
      <c r="C33" s="19"/>
      <c r="D33" s="25" t="s">
        <v>12</v>
      </c>
      <c r="E33" s="26">
        <f>E3-E3</f>
        <v>0</v>
      </c>
      <c r="F33" s="26">
        <f>F3-E3</f>
        <v>0.5</v>
      </c>
      <c r="G33" s="26">
        <f>G3-E3</f>
        <v>2.5</v>
      </c>
      <c r="H33" s="26">
        <f>H3-E33</f>
        <v>7.5</v>
      </c>
      <c r="I33" s="26">
        <f>I3-E3</f>
        <v>15</v>
      </c>
      <c r="J33" s="26">
        <f>J3-E3</f>
        <v>25</v>
      </c>
      <c r="K33" s="26">
        <f>K3-E3</f>
        <v>35</v>
      </c>
      <c r="L33" s="26">
        <f>L3-E3</f>
        <v>70</v>
      </c>
      <c r="M33" s="27"/>
      <c r="N33" s="28"/>
      <c r="O33" s="28"/>
      <c r="P33" s="28"/>
      <c r="Q33" s="29"/>
      <c r="R33" s="2"/>
      <c r="X33" s="120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126">
        <v>0.27</v>
      </c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8"/>
      <c r="EV33" s="128"/>
      <c r="EW33" s="128"/>
      <c r="EX33" s="49"/>
    </row>
    <row r="34" spans="2:154" ht="15" customHeight="1" x14ac:dyDescent="0.2">
      <c r="B34" s="136" t="s">
        <v>38</v>
      </c>
      <c r="C34" s="19"/>
      <c r="D34" s="39"/>
      <c r="E34" s="22">
        <v>5</v>
      </c>
      <c r="F34" s="11">
        <v>53</v>
      </c>
      <c r="G34" s="4">
        <v>37</v>
      </c>
      <c r="H34" s="4">
        <v>15</v>
      </c>
      <c r="I34" s="4">
        <v>9</v>
      </c>
      <c r="J34" s="4">
        <v>8</v>
      </c>
      <c r="K34" s="4">
        <v>12</v>
      </c>
      <c r="L34" s="5">
        <v>52</v>
      </c>
      <c r="M34" s="6">
        <v>191</v>
      </c>
      <c r="N34" s="18"/>
      <c r="O34" s="92" t="s">
        <v>57</v>
      </c>
      <c r="P34" s="102" t="s">
        <v>58</v>
      </c>
      <c r="Q34" s="31"/>
      <c r="X34" s="120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126">
        <v>0.28000000000000003</v>
      </c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49"/>
    </row>
    <row r="35" spans="2:154" ht="15" customHeight="1" thickBot="1" x14ac:dyDescent="0.25">
      <c r="B35" s="137"/>
      <c r="C35" s="19"/>
      <c r="D35" s="32" t="s">
        <v>13</v>
      </c>
      <c r="E35" s="23">
        <v>2.6178010471204188E-2</v>
      </c>
      <c r="F35" s="24">
        <v>0.27748691099476441</v>
      </c>
      <c r="G35" s="8">
        <v>0.193717277486911</v>
      </c>
      <c r="H35" s="8">
        <v>7.8534031413612565E-2</v>
      </c>
      <c r="I35" s="8">
        <v>4.712041884816754E-2</v>
      </c>
      <c r="J35" s="8">
        <v>4.1884816753926704E-2</v>
      </c>
      <c r="K35" s="8">
        <v>6.2827225130890049E-2</v>
      </c>
      <c r="L35" s="9">
        <v>0.27225130890052357</v>
      </c>
      <c r="M35" s="10">
        <v>1</v>
      </c>
      <c r="N35" s="18"/>
      <c r="O35" s="33" t="s">
        <v>10</v>
      </c>
      <c r="P35" s="33" t="s">
        <v>11</v>
      </c>
      <c r="Q35" s="34" t="s">
        <v>9</v>
      </c>
      <c r="X35" s="120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126">
        <v>0.28999999999999998</v>
      </c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49"/>
    </row>
    <row r="36" spans="2:154" ht="15" customHeight="1" thickBot="1" x14ac:dyDescent="0.25">
      <c r="B36" s="19"/>
      <c r="C36" s="17"/>
      <c r="D36" s="101">
        <f>E35</f>
        <v>2.6178010471204188E-2</v>
      </c>
      <c r="E36" s="97">
        <f>E35*E33</f>
        <v>0</v>
      </c>
      <c r="F36" s="97">
        <f>F35*F33</f>
        <v>0.13874345549738221</v>
      </c>
      <c r="G36" s="97">
        <f t="shared" ref="G36:L36" si="7">G35*G33</f>
        <v>0.48429319371727753</v>
      </c>
      <c r="H36" s="97">
        <f t="shared" si="7"/>
        <v>0.58900523560209428</v>
      </c>
      <c r="I36" s="97">
        <f t="shared" si="7"/>
        <v>0.70680628272251311</v>
      </c>
      <c r="J36" s="97">
        <f t="shared" si="7"/>
        <v>1.0471204188481675</v>
      </c>
      <c r="K36" s="97">
        <f t="shared" si="7"/>
        <v>2.1989528795811517</v>
      </c>
      <c r="L36" s="97">
        <f t="shared" si="7"/>
        <v>19.05759162303665</v>
      </c>
      <c r="M36" s="98">
        <f>SUM(E36:L36)</f>
        <v>24.222513089005236</v>
      </c>
      <c r="N36" s="99"/>
      <c r="O36" s="97">
        <f>M36</f>
        <v>24.222513089005236</v>
      </c>
      <c r="P36" s="100">
        <f>D36</f>
        <v>2.6178010471204188E-2</v>
      </c>
      <c r="Q36" s="71">
        <f>O36/P36</f>
        <v>925.30000000000007</v>
      </c>
      <c r="R36" s="68" t="s">
        <v>55</v>
      </c>
      <c r="S36" s="67" t="s">
        <v>54</v>
      </c>
      <c r="X36" s="120"/>
      <c r="BA36" s="126">
        <v>0.3</v>
      </c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9"/>
      <c r="EC36" s="129"/>
      <c r="ED36" s="129"/>
      <c r="EE36" s="129"/>
      <c r="EF36" s="129"/>
      <c r="EG36" s="129"/>
      <c r="EH36" s="129"/>
      <c r="EI36" s="129"/>
      <c r="EJ36" s="129"/>
      <c r="EK36" s="129"/>
      <c r="EL36" s="129"/>
      <c r="EM36" s="129"/>
      <c r="EN36" s="129"/>
      <c r="EO36" s="129"/>
      <c r="EP36" s="129"/>
      <c r="EQ36" s="129"/>
      <c r="ER36" s="129"/>
      <c r="ES36" s="129"/>
      <c r="ET36" s="129"/>
      <c r="EU36" s="129"/>
      <c r="EV36" s="129"/>
      <c r="EW36" s="129"/>
    </row>
    <row r="37" spans="2:154" ht="15" customHeight="1" thickBot="1" x14ac:dyDescent="0.25">
      <c r="B37" s="19"/>
      <c r="C37" s="19"/>
      <c r="D37" s="18"/>
      <c r="E37" s="18"/>
      <c r="F37" s="18"/>
      <c r="G37" s="18"/>
      <c r="H37" s="18"/>
      <c r="I37" s="18"/>
      <c r="J37" s="18"/>
      <c r="K37" s="18"/>
      <c r="L37" s="18"/>
      <c r="M37" s="18"/>
      <c r="R37" s="68" t="s">
        <v>17</v>
      </c>
      <c r="S37" s="67" t="s">
        <v>16</v>
      </c>
      <c r="T37" s="69" t="s">
        <v>9</v>
      </c>
      <c r="X37" s="120"/>
      <c r="BA37" s="126">
        <v>0.31</v>
      </c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29"/>
      <c r="DT37" s="129"/>
      <c r="DU37" s="129"/>
      <c r="DV37" s="129"/>
      <c r="DW37" s="129"/>
      <c r="DX37" s="129"/>
      <c r="DY37" s="129"/>
      <c r="DZ37" s="129"/>
      <c r="EA37" s="129"/>
      <c r="EB37" s="129"/>
      <c r="EC37" s="129"/>
      <c r="ED37" s="129"/>
      <c r="EE37" s="129"/>
      <c r="EF37" s="129"/>
      <c r="EG37" s="129"/>
      <c r="EH37" s="129"/>
      <c r="EI37" s="129"/>
      <c r="EJ37" s="129"/>
      <c r="EK37" s="129"/>
      <c r="EL37" s="129"/>
      <c r="EM37" s="129"/>
      <c r="EN37" s="129"/>
      <c r="EO37" s="129"/>
      <c r="EP37" s="129"/>
      <c r="EQ37" s="129"/>
      <c r="ER37" s="129"/>
      <c r="ES37" s="129"/>
      <c r="ET37" s="129"/>
      <c r="EU37" s="129"/>
      <c r="EV37" s="129"/>
      <c r="EW37" s="129"/>
    </row>
    <row r="38" spans="2:154" ht="15" customHeight="1" x14ac:dyDescent="0.2">
      <c r="B38" s="19"/>
      <c r="C38" s="19"/>
      <c r="D38" s="93" t="s">
        <v>43</v>
      </c>
      <c r="E38" s="105">
        <f>S38</f>
        <v>0.11716737305742539</v>
      </c>
      <c r="F38" s="90" t="s">
        <v>59</v>
      </c>
      <c r="G38" s="90"/>
      <c r="H38" s="106"/>
      <c r="I38" s="106"/>
      <c r="J38" s="107"/>
      <c r="K38" s="107"/>
      <c r="L38" s="107"/>
      <c r="M38" s="107"/>
      <c r="N38" s="107"/>
      <c r="O38" s="107"/>
      <c r="P38" s="107"/>
      <c r="Q38" s="107" t="s">
        <v>14</v>
      </c>
      <c r="R38" s="65">
        <f>(O36+O32+O28+O24+O20+O16+O12+O8-E12-F12-E16-E20-E28)/8</f>
        <v>18.100051247957008</v>
      </c>
      <c r="S38" s="66">
        <f>(P36+P32+P28+P24+P20+P16+P12+P8)/8</f>
        <v>0.11716737305742539</v>
      </c>
      <c r="T38" s="88">
        <f>R38/S38</f>
        <v>154.48030262730151</v>
      </c>
      <c r="X38" s="120"/>
      <c r="BA38" s="126">
        <v>0.32</v>
      </c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29"/>
      <c r="DI38" s="129"/>
      <c r="DJ38" s="129"/>
      <c r="DK38" s="129"/>
      <c r="DL38" s="129"/>
      <c r="DM38" s="129"/>
      <c r="DN38" s="129"/>
      <c r="DO38" s="129"/>
      <c r="DP38" s="129"/>
      <c r="DQ38" s="129"/>
      <c r="DR38" s="129"/>
      <c r="DS38" s="129"/>
      <c r="DT38" s="129"/>
      <c r="DU38" s="129"/>
      <c r="DV38" s="129"/>
      <c r="DW38" s="129"/>
      <c r="DX38" s="129"/>
      <c r="DY38" s="129"/>
      <c r="DZ38" s="129"/>
      <c r="EA38" s="129"/>
      <c r="EB38" s="129"/>
      <c r="EC38" s="129"/>
      <c r="ED38" s="129"/>
      <c r="EE38" s="129"/>
      <c r="EF38" s="129"/>
      <c r="EG38" s="129"/>
      <c r="EH38" s="129"/>
      <c r="EI38" s="129"/>
      <c r="EJ38" s="129"/>
      <c r="EK38" s="129"/>
      <c r="EL38" s="129"/>
      <c r="EM38" s="129"/>
      <c r="EN38" s="129"/>
      <c r="EO38" s="129"/>
      <c r="EP38" s="129"/>
      <c r="EQ38" s="129"/>
      <c r="ER38" s="129"/>
      <c r="ES38" s="129"/>
      <c r="ET38" s="129"/>
      <c r="EU38" s="129"/>
      <c r="EV38" s="129"/>
      <c r="EW38" s="129"/>
    </row>
    <row r="39" spans="2:154" x14ac:dyDescent="0.2">
      <c r="B39" s="19"/>
      <c r="C39" s="19"/>
      <c r="D39" s="93" t="s">
        <v>43</v>
      </c>
      <c r="E39" s="109">
        <f>(E11+F11+E15+E19+E27)/8</f>
        <v>2.0287958115183247E-2</v>
      </c>
      <c r="F39" s="110" t="s">
        <v>60</v>
      </c>
      <c r="G39" s="90"/>
      <c r="H39" s="90"/>
      <c r="I39" s="106"/>
      <c r="J39" s="107"/>
      <c r="K39" s="93" t="s">
        <v>43</v>
      </c>
      <c r="L39" s="103">
        <f>1-E38-E39</f>
        <v>0.86254466882739134</v>
      </c>
      <c r="M39" s="91" t="s">
        <v>56</v>
      </c>
      <c r="N39" s="90"/>
      <c r="O39" s="90"/>
      <c r="P39" s="90"/>
      <c r="Q39" s="90"/>
      <c r="R39" s="89">
        <f>R38/L39</f>
        <v>20.984479879243345</v>
      </c>
      <c r="S39" s="90" t="s">
        <v>42</v>
      </c>
      <c r="T39" s="111"/>
      <c r="X39" s="120"/>
      <c r="BA39" s="126">
        <v>0.33</v>
      </c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29"/>
      <c r="DR39" s="129"/>
      <c r="DS39" s="129"/>
      <c r="DT39" s="129"/>
      <c r="DU39" s="129"/>
      <c r="DV39" s="129"/>
      <c r="DW39" s="129"/>
      <c r="DX39" s="129"/>
      <c r="DY39" s="129"/>
      <c r="DZ39" s="129"/>
      <c r="EA39" s="129"/>
      <c r="EB39" s="129"/>
      <c r="EC39" s="129"/>
      <c r="ED39" s="129"/>
      <c r="EE39" s="129"/>
      <c r="EF39" s="129"/>
      <c r="EG39" s="129"/>
      <c r="EH39" s="129"/>
      <c r="EI39" s="129"/>
      <c r="EJ39" s="129"/>
      <c r="EK39" s="129"/>
      <c r="EL39" s="129"/>
      <c r="EM39" s="129"/>
      <c r="EN39" s="129"/>
      <c r="EO39" s="129"/>
      <c r="EP39" s="129"/>
      <c r="EQ39" s="129"/>
      <c r="ER39" s="129"/>
      <c r="ES39" s="129"/>
      <c r="ET39" s="129"/>
      <c r="EU39" s="129"/>
      <c r="EV39" s="129"/>
      <c r="EW39" s="129"/>
    </row>
    <row r="40" spans="2:154" ht="13.5" thickBot="1" x14ac:dyDescent="0.25">
      <c r="B40" s="19"/>
      <c r="C40" s="19"/>
      <c r="X40" s="120"/>
      <c r="BA40" s="126">
        <v>0.34</v>
      </c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29"/>
      <c r="DN40" s="129"/>
      <c r="DO40" s="129"/>
      <c r="DP40" s="129"/>
      <c r="DQ40" s="129"/>
      <c r="DR40" s="129"/>
      <c r="DS40" s="129"/>
      <c r="DT40" s="129"/>
      <c r="DU40" s="129"/>
      <c r="DV40" s="129"/>
      <c r="DW40" s="129"/>
      <c r="DX40" s="129"/>
      <c r="DY40" s="129"/>
      <c r="DZ40" s="129"/>
      <c r="EA40" s="129"/>
      <c r="EB40" s="129"/>
      <c r="EC40" s="129"/>
      <c r="ED40" s="129"/>
      <c r="EE40" s="129"/>
      <c r="EF40" s="129"/>
      <c r="EG40" s="129"/>
      <c r="EH40" s="129"/>
      <c r="EI40" s="129"/>
      <c r="EJ40" s="129"/>
      <c r="EK40" s="129"/>
      <c r="EL40" s="129"/>
      <c r="EM40" s="129"/>
      <c r="EN40" s="129"/>
      <c r="EO40" s="129"/>
      <c r="EP40" s="129"/>
      <c r="EQ40" s="129"/>
      <c r="ER40" s="129"/>
      <c r="ES40" s="129"/>
      <c r="ET40" s="129"/>
      <c r="EU40" s="129"/>
      <c r="EV40" s="129"/>
      <c r="EW40" s="129"/>
    </row>
    <row r="41" spans="2:154" ht="13.5" thickBot="1" x14ac:dyDescent="0.25">
      <c r="B41" s="19"/>
      <c r="C41" s="19"/>
      <c r="D41" s="53" t="s">
        <v>40</v>
      </c>
      <c r="E41" s="54"/>
      <c r="F41" s="54"/>
      <c r="G41" s="54"/>
      <c r="H41" s="54"/>
      <c r="I41" s="54"/>
      <c r="J41" s="54"/>
      <c r="K41" s="54"/>
      <c r="L41" s="54"/>
      <c r="M41" s="55"/>
      <c r="N41" s="55"/>
      <c r="O41" s="55"/>
      <c r="P41" s="55"/>
      <c r="Q41" s="56"/>
      <c r="X41" s="120"/>
      <c r="BA41" s="126">
        <v>0.35</v>
      </c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29"/>
      <c r="DR41" s="129"/>
      <c r="DS41" s="129"/>
      <c r="DT41" s="129"/>
      <c r="DU41" s="129"/>
      <c r="DV41" s="129"/>
      <c r="DW41" s="129"/>
      <c r="DX41" s="129"/>
      <c r="DY41" s="129"/>
      <c r="DZ41" s="129"/>
      <c r="EA41" s="129"/>
      <c r="EB41" s="129"/>
      <c r="EC41" s="129"/>
      <c r="ED41" s="129"/>
      <c r="EE41" s="129"/>
      <c r="EF41" s="129"/>
      <c r="EG41" s="129"/>
      <c r="EH41" s="129"/>
      <c r="EI41" s="129"/>
      <c r="EJ41" s="129"/>
      <c r="EK41" s="129"/>
      <c r="EL41" s="129"/>
      <c r="EM41" s="129"/>
      <c r="EN41" s="129"/>
      <c r="EO41" s="129"/>
      <c r="EP41" s="129"/>
      <c r="EQ41" s="129"/>
      <c r="ER41" s="129"/>
      <c r="ES41" s="129"/>
      <c r="ET41" s="129"/>
      <c r="EU41" s="129"/>
      <c r="EV41" s="129"/>
      <c r="EW41" s="129"/>
    </row>
    <row r="42" spans="2:154" ht="13.5" thickBot="1" x14ac:dyDescent="0.25">
      <c r="B42" s="19"/>
      <c r="C42" s="19"/>
      <c r="D42" s="42" t="s">
        <v>15</v>
      </c>
      <c r="E42" s="43">
        <v>0</v>
      </c>
      <c r="F42" s="43">
        <v>0.5</v>
      </c>
      <c r="G42" s="43">
        <v>2.5</v>
      </c>
      <c r="H42" s="43">
        <v>7.5</v>
      </c>
      <c r="I42" s="43">
        <v>15</v>
      </c>
      <c r="J42" s="43">
        <v>25</v>
      </c>
      <c r="K42" s="43">
        <v>35</v>
      </c>
      <c r="L42" s="43">
        <v>70</v>
      </c>
      <c r="M42" s="17"/>
      <c r="N42" s="19"/>
      <c r="O42" s="19"/>
      <c r="P42" s="19"/>
      <c r="X42" s="120"/>
      <c r="Z42" s="49"/>
      <c r="AA42" s="49"/>
      <c r="AB42" s="49"/>
      <c r="AC42" s="49"/>
      <c r="AD42" s="49"/>
      <c r="BA42" s="126">
        <v>0.36</v>
      </c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9"/>
      <c r="DT42" s="129"/>
      <c r="DU42" s="129"/>
      <c r="DV42" s="129"/>
      <c r="DW42" s="129"/>
      <c r="DX42" s="129"/>
      <c r="DY42" s="129"/>
      <c r="DZ42" s="129"/>
      <c r="EA42" s="129"/>
      <c r="EB42" s="129"/>
      <c r="EC42" s="129"/>
      <c r="ED42" s="129"/>
      <c r="EE42" s="129"/>
      <c r="EF42" s="129"/>
      <c r="EG42" s="129"/>
      <c r="EH42" s="129"/>
      <c r="EI42" s="129"/>
      <c r="EJ42" s="129"/>
      <c r="EK42" s="129"/>
      <c r="EL42" s="129"/>
      <c r="EM42" s="129"/>
      <c r="EN42" s="129"/>
      <c r="EO42" s="129"/>
      <c r="EP42" s="129"/>
      <c r="EQ42" s="129"/>
      <c r="ER42" s="129"/>
      <c r="ES42" s="129"/>
      <c r="ET42" s="129"/>
      <c r="EU42" s="129"/>
      <c r="EV42" s="129"/>
      <c r="EW42" s="129"/>
    </row>
    <row r="43" spans="2:154" ht="13.5" thickBot="1" x14ac:dyDescent="0.25">
      <c r="B43" s="19"/>
      <c r="C43" s="19"/>
      <c r="D43" s="44"/>
      <c r="E43" s="45">
        <v>0</v>
      </c>
      <c r="F43" s="46" t="s">
        <v>0</v>
      </c>
      <c r="G43" s="46" t="s">
        <v>1</v>
      </c>
      <c r="H43" s="46" t="s">
        <v>2</v>
      </c>
      <c r="I43" s="46" t="s">
        <v>3</v>
      </c>
      <c r="J43" s="46" t="s">
        <v>4</v>
      </c>
      <c r="K43" s="46" t="s">
        <v>5</v>
      </c>
      <c r="L43" s="47" t="s">
        <v>6</v>
      </c>
      <c r="M43" s="48" t="s">
        <v>7</v>
      </c>
      <c r="N43" s="19"/>
      <c r="O43" s="19"/>
      <c r="P43" s="19"/>
      <c r="X43" s="120"/>
      <c r="Z43" s="49"/>
      <c r="AA43" s="49"/>
      <c r="AB43" s="49"/>
      <c r="AC43" s="49"/>
      <c r="AD43" s="49"/>
      <c r="BA43" s="126">
        <v>0.37</v>
      </c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29"/>
      <c r="DS43" s="129"/>
      <c r="DT43" s="129"/>
      <c r="DU43" s="129"/>
      <c r="DV43" s="129"/>
      <c r="DW43" s="129"/>
      <c r="DX43" s="129"/>
      <c r="DY43" s="129"/>
      <c r="DZ43" s="129"/>
      <c r="EA43" s="129"/>
      <c r="EB43" s="129"/>
      <c r="EC43" s="129"/>
      <c r="ED43" s="129"/>
      <c r="EE43" s="129"/>
      <c r="EF43" s="129"/>
      <c r="EG43" s="129"/>
      <c r="EH43" s="129"/>
      <c r="EI43" s="129"/>
      <c r="EJ43" s="129"/>
      <c r="EK43" s="129"/>
      <c r="EL43" s="129"/>
      <c r="EM43" s="129"/>
      <c r="EN43" s="129"/>
      <c r="EO43" s="129"/>
      <c r="EP43" s="129"/>
      <c r="EQ43" s="129"/>
      <c r="ER43" s="129"/>
      <c r="ES43" s="129"/>
      <c r="ET43" s="129"/>
      <c r="EU43" s="129"/>
      <c r="EV43" s="129"/>
      <c r="EW43" s="129"/>
    </row>
    <row r="44" spans="2:154" ht="13.5" thickBot="1" x14ac:dyDescent="0.25">
      <c r="B44" s="19"/>
      <c r="C44" s="19"/>
      <c r="D44" s="25" t="s">
        <v>12</v>
      </c>
      <c r="E44" s="26">
        <f>E42-E42</f>
        <v>0</v>
      </c>
      <c r="F44" s="26">
        <f>F42-E42</f>
        <v>0.5</v>
      </c>
      <c r="G44" s="26">
        <f>G42-E42</f>
        <v>2.5</v>
      </c>
      <c r="H44" s="26">
        <f>H42-E42</f>
        <v>7.5</v>
      </c>
      <c r="I44" s="26">
        <f>I42-E42</f>
        <v>15</v>
      </c>
      <c r="J44" s="26">
        <f>J42-E42</f>
        <v>25</v>
      </c>
      <c r="K44" s="26">
        <f>K42-E42</f>
        <v>35</v>
      </c>
      <c r="L44" s="26">
        <f>L42-E42</f>
        <v>70</v>
      </c>
      <c r="M44" s="27"/>
      <c r="N44" s="28"/>
      <c r="O44" s="28"/>
      <c r="P44" s="28"/>
      <c r="Q44" s="29"/>
      <c r="X44" s="120"/>
      <c r="Z44" s="49"/>
      <c r="AA44" s="49"/>
      <c r="AB44" s="49"/>
      <c r="AC44" s="49"/>
      <c r="AD44" s="49"/>
      <c r="BA44" s="126">
        <v>0.38</v>
      </c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29"/>
      <c r="DS44" s="129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29"/>
      <c r="EF44" s="129"/>
      <c r="EG44" s="129"/>
      <c r="EH44" s="129"/>
      <c r="EI44" s="129"/>
      <c r="EJ44" s="129"/>
      <c r="EK44" s="129"/>
      <c r="EL44" s="129"/>
      <c r="EM44" s="129"/>
      <c r="EN44" s="129"/>
      <c r="EO44" s="129"/>
      <c r="EP44" s="129"/>
      <c r="EQ44" s="129"/>
      <c r="ER44" s="129"/>
      <c r="ES44" s="129"/>
      <c r="ET44" s="129"/>
      <c r="EU44" s="129"/>
      <c r="EV44" s="129"/>
      <c r="EW44" s="129"/>
    </row>
    <row r="45" spans="2:154" x14ac:dyDescent="0.2">
      <c r="B45" s="136" t="s">
        <v>31</v>
      </c>
      <c r="C45" s="19"/>
      <c r="D45" s="30"/>
      <c r="E45" s="3">
        <v>4</v>
      </c>
      <c r="F45" s="4">
        <v>18</v>
      </c>
      <c r="G45" s="4">
        <v>37</v>
      </c>
      <c r="H45" s="4">
        <v>30</v>
      </c>
      <c r="I45" s="4">
        <v>21</v>
      </c>
      <c r="J45" s="4">
        <v>16</v>
      </c>
      <c r="K45" s="4">
        <v>21</v>
      </c>
      <c r="L45" s="5">
        <v>24</v>
      </c>
      <c r="M45" s="6">
        <v>171</v>
      </c>
      <c r="N45" s="18"/>
      <c r="O45" s="92" t="s">
        <v>57</v>
      </c>
      <c r="P45" s="102" t="s">
        <v>58</v>
      </c>
      <c r="Q45" s="31"/>
      <c r="X45" s="120"/>
      <c r="Z45" s="49"/>
      <c r="AA45" s="49"/>
      <c r="AB45" s="49"/>
      <c r="AC45" s="49"/>
      <c r="AD45" s="49"/>
      <c r="BA45" s="126">
        <v>0.39</v>
      </c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29"/>
      <c r="DR45" s="129"/>
      <c r="DS45" s="129"/>
      <c r="DT45" s="129"/>
      <c r="DU45" s="129"/>
      <c r="DV45" s="129"/>
      <c r="DW45" s="129"/>
      <c r="DX45" s="129"/>
      <c r="DY45" s="129"/>
      <c r="DZ45" s="129"/>
      <c r="EA45" s="129"/>
      <c r="EB45" s="129"/>
      <c r="EC45" s="129"/>
      <c r="ED45" s="129"/>
      <c r="EE45" s="129"/>
      <c r="EF45" s="129"/>
      <c r="EG45" s="129"/>
      <c r="EH45" s="129"/>
      <c r="EI45" s="129"/>
      <c r="EJ45" s="129"/>
      <c r="EK45" s="129"/>
      <c r="EL45" s="129"/>
      <c r="EM45" s="129"/>
      <c r="EN45" s="129"/>
      <c r="EO45" s="129"/>
      <c r="EP45" s="129"/>
      <c r="EQ45" s="129"/>
      <c r="ER45" s="129"/>
      <c r="ES45" s="129"/>
      <c r="ET45" s="129"/>
      <c r="EU45" s="129"/>
      <c r="EV45" s="129"/>
      <c r="EW45" s="129"/>
    </row>
    <row r="46" spans="2:154" ht="13.5" thickBot="1" x14ac:dyDescent="0.25">
      <c r="B46" s="137"/>
      <c r="C46" s="19"/>
      <c r="D46" s="32" t="s">
        <v>13</v>
      </c>
      <c r="E46" s="7">
        <v>2.3391812865497075E-2</v>
      </c>
      <c r="F46" s="8">
        <v>0.10526315789473684</v>
      </c>
      <c r="G46" s="8">
        <v>0.21637426900584794</v>
      </c>
      <c r="H46" s="8">
        <v>0.17543859649122806</v>
      </c>
      <c r="I46" s="8">
        <v>0.12280701754385964</v>
      </c>
      <c r="J46" s="8">
        <v>9.3567251461988299E-2</v>
      </c>
      <c r="K46" s="8">
        <v>0.12280701754385964</v>
      </c>
      <c r="L46" s="9">
        <v>0.14035087719298245</v>
      </c>
      <c r="M46" s="10">
        <v>0.99999999999999978</v>
      </c>
      <c r="N46" s="18"/>
      <c r="O46" s="33" t="s">
        <v>10</v>
      </c>
      <c r="P46" s="33" t="s">
        <v>11</v>
      </c>
      <c r="Q46" s="34" t="s">
        <v>9</v>
      </c>
      <c r="X46" s="120"/>
      <c r="Z46" s="49"/>
      <c r="AA46" s="49"/>
      <c r="AB46" s="49"/>
      <c r="AC46" s="49"/>
      <c r="AD46" s="49"/>
      <c r="BA46" s="126">
        <v>0.4</v>
      </c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29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129"/>
      <c r="EE46" s="129"/>
      <c r="EF46" s="129"/>
      <c r="EG46" s="129"/>
      <c r="EH46" s="129"/>
      <c r="EI46" s="129"/>
      <c r="EJ46" s="129"/>
      <c r="EK46" s="129"/>
      <c r="EL46" s="129"/>
      <c r="EM46" s="129"/>
      <c r="EN46" s="129"/>
      <c r="EO46" s="129"/>
      <c r="EP46" s="129"/>
      <c r="EQ46" s="129"/>
      <c r="ER46" s="129"/>
      <c r="ES46" s="129"/>
      <c r="ET46" s="129"/>
      <c r="EU46" s="129"/>
      <c r="EV46" s="129"/>
      <c r="EW46" s="129"/>
    </row>
    <row r="47" spans="2:154" ht="13.5" thickBot="1" x14ac:dyDescent="0.25">
      <c r="B47" s="19"/>
      <c r="C47" s="19"/>
      <c r="D47" s="101">
        <f>E46</f>
        <v>2.3391812865497075E-2</v>
      </c>
      <c r="E47" s="97">
        <f>E46*E44</f>
        <v>0</v>
      </c>
      <c r="F47" s="97">
        <f>F46*F44</f>
        <v>5.2631578947368418E-2</v>
      </c>
      <c r="G47" s="97">
        <f t="shared" ref="G47:L47" si="8">G46*G44</f>
        <v>0.54093567251461983</v>
      </c>
      <c r="H47" s="97">
        <f t="shared" si="8"/>
        <v>1.3157894736842104</v>
      </c>
      <c r="I47" s="97">
        <f t="shared" si="8"/>
        <v>1.8421052631578947</v>
      </c>
      <c r="J47" s="97">
        <f t="shared" si="8"/>
        <v>2.3391812865497075</v>
      </c>
      <c r="K47" s="97">
        <f t="shared" si="8"/>
        <v>4.2982456140350873</v>
      </c>
      <c r="L47" s="97">
        <f t="shared" si="8"/>
        <v>9.8245614035087705</v>
      </c>
      <c r="M47" s="98">
        <f>SUM(E47:L47)</f>
        <v>20.21345029239766</v>
      </c>
      <c r="N47" s="99"/>
      <c r="O47" s="97">
        <f>M47</f>
        <v>20.21345029239766</v>
      </c>
      <c r="P47" s="100">
        <f>D47</f>
        <v>2.3391812865497075E-2</v>
      </c>
      <c r="Q47" s="71">
        <f>O47/P47</f>
        <v>864.125</v>
      </c>
      <c r="R47" s="19"/>
      <c r="X47" s="120"/>
      <c r="Z47" s="49"/>
      <c r="AA47" s="49"/>
      <c r="AB47" s="49"/>
      <c r="AC47" s="49"/>
      <c r="AD47" s="49"/>
      <c r="BA47" s="126">
        <v>0.41</v>
      </c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  <c r="DI47" s="129"/>
      <c r="DJ47" s="129"/>
      <c r="DK47" s="129"/>
      <c r="DL47" s="129"/>
      <c r="DM47" s="129"/>
      <c r="DN47" s="129"/>
      <c r="DO47" s="129"/>
      <c r="DP47" s="129"/>
      <c r="DQ47" s="129"/>
      <c r="DR47" s="129"/>
      <c r="DS47" s="129"/>
      <c r="DT47" s="129"/>
      <c r="DU47" s="129"/>
      <c r="DV47" s="129"/>
      <c r="DW47" s="129"/>
      <c r="DX47" s="129"/>
      <c r="DY47" s="129"/>
      <c r="DZ47" s="129"/>
      <c r="EA47" s="129"/>
      <c r="EB47" s="129"/>
      <c r="EC47" s="129"/>
      <c r="ED47" s="129"/>
      <c r="EE47" s="129"/>
      <c r="EF47" s="129"/>
      <c r="EG47" s="129"/>
      <c r="EH47" s="129"/>
      <c r="EI47" s="129"/>
      <c r="EJ47" s="129"/>
      <c r="EK47" s="129"/>
      <c r="EL47" s="129"/>
      <c r="EM47" s="129"/>
      <c r="EN47" s="129"/>
      <c r="EO47" s="129"/>
      <c r="EP47" s="129"/>
      <c r="EQ47" s="129"/>
      <c r="ER47" s="129"/>
      <c r="ES47" s="129"/>
      <c r="ET47" s="129"/>
      <c r="EU47" s="129"/>
      <c r="EV47" s="129"/>
      <c r="EW47" s="129"/>
    </row>
    <row r="48" spans="2:154" ht="13.5" thickBot="1" x14ac:dyDescent="0.25">
      <c r="B48" s="19"/>
      <c r="C48" s="19"/>
      <c r="D48" s="25" t="s">
        <v>12</v>
      </c>
      <c r="E48" s="26">
        <f>G42-E42</f>
        <v>2.5</v>
      </c>
      <c r="F48" s="26">
        <f>G42-F42</f>
        <v>2</v>
      </c>
      <c r="G48" s="26">
        <f>G42-G42</f>
        <v>0</v>
      </c>
      <c r="H48" s="26">
        <f>H42-G42</f>
        <v>5</v>
      </c>
      <c r="I48" s="26">
        <f>I42-G42</f>
        <v>12.5</v>
      </c>
      <c r="J48" s="26">
        <f>J42-G42</f>
        <v>22.5</v>
      </c>
      <c r="K48" s="26">
        <f>K42-G42</f>
        <v>32.5</v>
      </c>
      <c r="L48" s="26">
        <f>L42-G42</f>
        <v>67.5</v>
      </c>
      <c r="M48" s="27"/>
      <c r="N48" s="28"/>
      <c r="O48" s="28"/>
      <c r="P48" s="28"/>
      <c r="Q48" s="29"/>
      <c r="R48" s="19"/>
      <c r="X48" s="120"/>
      <c r="Z48" s="49"/>
      <c r="AA48" s="49"/>
      <c r="AB48" s="49"/>
      <c r="AC48" s="49"/>
      <c r="AD48" s="49"/>
      <c r="BA48" s="126">
        <v>0.42</v>
      </c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  <c r="DG48" s="129"/>
      <c r="DH48" s="129"/>
      <c r="DI48" s="129"/>
      <c r="DJ48" s="129"/>
      <c r="DK48" s="129"/>
      <c r="DL48" s="129"/>
      <c r="DM48" s="129"/>
      <c r="DN48" s="129"/>
      <c r="DO48" s="129"/>
      <c r="DP48" s="129"/>
      <c r="DQ48" s="129"/>
      <c r="DR48" s="129"/>
      <c r="DS48" s="129"/>
      <c r="DT48" s="129"/>
      <c r="DU48" s="129"/>
      <c r="DV48" s="129"/>
      <c r="DW48" s="129"/>
      <c r="DX48" s="129"/>
      <c r="DY48" s="129"/>
      <c r="DZ48" s="129"/>
      <c r="EA48" s="129"/>
      <c r="EB48" s="129"/>
      <c r="EC48" s="129"/>
      <c r="ED48" s="129"/>
      <c r="EE48" s="129"/>
      <c r="EF48" s="129"/>
      <c r="EG48" s="129"/>
      <c r="EH48" s="129"/>
      <c r="EI48" s="129"/>
      <c r="EJ48" s="129"/>
      <c r="EK48" s="129"/>
      <c r="EL48" s="129"/>
      <c r="EM48" s="129"/>
      <c r="EN48" s="129"/>
      <c r="EO48" s="129"/>
      <c r="EP48" s="129"/>
      <c r="EQ48" s="129"/>
      <c r="ER48" s="129"/>
      <c r="ES48" s="129"/>
      <c r="ET48" s="129"/>
      <c r="EU48" s="129"/>
      <c r="EV48" s="129"/>
      <c r="EW48" s="129"/>
    </row>
    <row r="49" spans="2:153" x14ac:dyDescent="0.2">
      <c r="B49" s="136" t="s">
        <v>32</v>
      </c>
      <c r="C49" s="19"/>
      <c r="D49" s="39"/>
      <c r="E49" s="11">
        <v>1</v>
      </c>
      <c r="F49" s="4">
        <v>2</v>
      </c>
      <c r="G49" s="12">
        <v>12</v>
      </c>
      <c r="H49" s="4">
        <v>28</v>
      </c>
      <c r="I49" s="4">
        <v>22</v>
      </c>
      <c r="J49" s="4">
        <v>22</v>
      </c>
      <c r="K49" s="4">
        <v>44</v>
      </c>
      <c r="L49" s="13">
        <v>38</v>
      </c>
      <c r="M49" s="6">
        <v>169</v>
      </c>
      <c r="N49" s="18"/>
      <c r="O49" s="92" t="s">
        <v>57</v>
      </c>
      <c r="P49" s="102" t="s">
        <v>58</v>
      </c>
      <c r="Q49" s="31"/>
      <c r="X49" s="120"/>
      <c r="Z49" s="49"/>
      <c r="AA49" s="49"/>
      <c r="AB49" s="49"/>
      <c r="AC49" s="49"/>
      <c r="AD49" s="49"/>
      <c r="BA49" s="126">
        <v>0.43</v>
      </c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29"/>
      <c r="DO49" s="129"/>
      <c r="DP49" s="129"/>
      <c r="DQ49" s="129"/>
      <c r="DR49" s="129"/>
      <c r="DS49" s="129"/>
      <c r="DT49" s="129"/>
      <c r="DU49" s="129"/>
      <c r="DV49" s="129"/>
      <c r="DW49" s="129"/>
      <c r="DX49" s="129"/>
      <c r="DY49" s="129"/>
      <c r="DZ49" s="129"/>
      <c r="EA49" s="129"/>
      <c r="EB49" s="129"/>
      <c r="EC49" s="129"/>
      <c r="ED49" s="129"/>
      <c r="EE49" s="129"/>
      <c r="EF49" s="129"/>
      <c r="EG49" s="129"/>
      <c r="EH49" s="129"/>
      <c r="EI49" s="129"/>
      <c r="EJ49" s="129"/>
      <c r="EK49" s="129"/>
      <c r="EL49" s="129"/>
      <c r="EM49" s="129"/>
      <c r="EN49" s="129"/>
      <c r="EO49" s="129"/>
      <c r="EP49" s="129"/>
      <c r="EQ49" s="129"/>
      <c r="ER49" s="129"/>
      <c r="ES49" s="129"/>
      <c r="ET49" s="129"/>
      <c r="EU49" s="129"/>
      <c r="EV49" s="129"/>
      <c r="EW49" s="129"/>
    </row>
    <row r="50" spans="2:153" ht="13.5" thickBot="1" x14ac:dyDescent="0.25">
      <c r="B50" s="137"/>
      <c r="C50" s="19"/>
      <c r="D50" s="32" t="s">
        <v>13</v>
      </c>
      <c r="E50" s="14">
        <v>5.9171597633136093E-3</v>
      </c>
      <c r="F50" s="8">
        <v>1.1834319526627219E-2</v>
      </c>
      <c r="G50" s="15">
        <v>7.1005917159763315E-2</v>
      </c>
      <c r="H50" s="8">
        <v>0.16568047337278108</v>
      </c>
      <c r="I50" s="8">
        <v>0.13017751479289941</v>
      </c>
      <c r="J50" s="8">
        <v>0.13017751479289941</v>
      </c>
      <c r="K50" s="8">
        <v>0.26035502958579881</v>
      </c>
      <c r="L50" s="16">
        <v>0.22485207100591717</v>
      </c>
      <c r="M50" s="10">
        <v>1</v>
      </c>
      <c r="N50" s="18"/>
      <c r="O50" s="33" t="s">
        <v>10</v>
      </c>
      <c r="P50" s="33" t="s">
        <v>11</v>
      </c>
      <c r="Q50" s="34" t="s">
        <v>9</v>
      </c>
      <c r="X50" s="120"/>
      <c r="Z50" s="49"/>
      <c r="AA50" s="49"/>
      <c r="AB50" s="49"/>
      <c r="AC50" s="49"/>
      <c r="AD50" s="49"/>
      <c r="BA50" s="126">
        <v>0.44</v>
      </c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/>
      <c r="DH50" s="129"/>
      <c r="DI50" s="129"/>
      <c r="DJ50" s="129"/>
      <c r="DK50" s="129"/>
      <c r="DL50" s="129"/>
      <c r="DM50" s="129"/>
      <c r="DN50" s="129"/>
      <c r="DO50" s="129"/>
      <c r="DP50" s="129"/>
      <c r="DQ50" s="129"/>
      <c r="DR50" s="129"/>
      <c r="DS50" s="129"/>
      <c r="DT50" s="129"/>
      <c r="DU50" s="129"/>
      <c r="DV50" s="129"/>
      <c r="DW50" s="129"/>
      <c r="DX50" s="129"/>
      <c r="DY50" s="129"/>
      <c r="DZ50" s="129"/>
      <c r="EA50" s="129"/>
      <c r="EB50" s="129"/>
      <c r="EC50" s="129"/>
      <c r="ED50" s="129"/>
      <c r="EE50" s="129"/>
      <c r="EF50" s="129"/>
      <c r="EG50" s="129"/>
      <c r="EH50" s="129"/>
      <c r="EI50" s="129"/>
      <c r="EJ50" s="129"/>
      <c r="EK50" s="129"/>
      <c r="EL50" s="129"/>
      <c r="EM50" s="129"/>
      <c r="EN50" s="129"/>
      <c r="EO50" s="129"/>
      <c r="EP50" s="129"/>
      <c r="EQ50" s="129"/>
      <c r="ER50" s="129"/>
      <c r="ES50" s="129"/>
      <c r="ET50" s="129"/>
      <c r="EU50" s="129"/>
      <c r="EV50" s="129"/>
      <c r="EW50" s="129"/>
    </row>
    <row r="51" spans="2:153" ht="13.5" thickBot="1" x14ac:dyDescent="0.25">
      <c r="B51" s="19"/>
      <c r="C51" s="19"/>
      <c r="D51" s="101">
        <f>G50</f>
        <v>7.1005917159763315E-2</v>
      </c>
      <c r="E51" s="97">
        <f>E50*E48</f>
        <v>1.4792899408284023E-2</v>
      </c>
      <c r="F51" s="97">
        <f>F50*F48</f>
        <v>2.3668639053254437E-2</v>
      </c>
      <c r="G51" s="97">
        <f t="shared" ref="G51:L51" si="9">G50*G48</f>
        <v>0</v>
      </c>
      <c r="H51" s="97">
        <f t="shared" si="9"/>
        <v>0.82840236686390534</v>
      </c>
      <c r="I51" s="97">
        <f t="shared" si="9"/>
        <v>1.6272189349112427</v>
      </c>
      <c r="J51" s="97">
        <f t="shared" si="9"/>
        <v>2.9289940828402368</v>
      </c>
      <c r="K51" s="97">
        <f t="shared" si="9"/>
        <v>8.4615384615384617</v>
      </c>
      <c r="L51" s="97">
        <f t="shared" si="9"/>
        <v>15.177514792899409</v>
      </c>
      <c r="M51" s="98">
        <f>SUM(E51:L51)</f>
        <v>29.062130177514796</v>
      </c>
      <c r="N51" s="99"/>
      <c r="O51" s="97">
        <f>M51</f>
        <v>29.062130177514796</v>
      </c>
      <c r="P51" s="100">
        <f>D51</f>
        <v>7.1005917159763315E-2</v>
      </c>
      <c r="Q51" s="71">
        <f>O51/P51</f>
        <v>409.29166666666669</v>
      </c>
      <c r="X51" s="120"/>
      <c r="Z51" s="49"/>
      <c r="AA51" s="49"/>
      <c r="AB51" s="49"/>
      <c r="AC51" s="49"/>
      <c r="AD51" s="49"/>
      <c r="BA51" s="126">
        <v>0.45</v>
      </c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29"/>
      <c r="DR51" s="129"/>
      <c r="DS51" s="129"/>
      <c r="DT51" s="129"/>
      <c r="DU51" s="129"/>
      <c r="DV51" s="129"/>
      <c r="DW51" s="129"/>
      <c r="DX51" s="129"/>
      <c r="DY51" s="129"/>
      <c r="DZ51" s="129"/>
      <c r="EA51" s="129"/>
      <c r="EB51" s="129"/>
      <c r="EC51" s="129"/>
      <c r="ED51" s="129"/>
      <c r="EE51" s="129"/>
      <c r="EF51" s="129"/>
      <c r="EG51" s="129"/>
      <c r="EH51" s="129"/>
      <c r="EI51" s="129"/>
      <c r="EJ51" s="129"/>
      <c r="EK51" s="129"/>
      <c r="EL51" s="129"/>
      <c r="EM51" s="129"/>
      <c r="EN51" s="129"/>
      <c r="EO51" s="129"/>
      <c r="EP51" s="129"/>
      <c r="EQ51" s="129"/>
      <c r="ER51" s="129"/>
      <c r="ES51" s="129"/>
      <c r="ET51" s="129"/>
      <c r="EU51" s="129"/>
      <c r="EV51" s="129"/>
      <c r="EW51" s="129"/>
    </row>
    <row r="52" spans="2:153" ht="13.5" thickBot="1" x14ac:dyDescent="0.25">
      <c r="B52" s="19"/>
      <c r="C52" s="19"/>
      <c r="D52" s="25" t="s">
        <v>12</v>
      </c>
      <c r="E52" s="26">
        <f>F42-E42</f>
        <v>0.5</v>
      </c>
      <c r="F52" s="26">
        <f>F42-F42</f>
        <v>0</v>
      </c>
      <c r="G52" s="26">
        <f>G42-F42</f>
        <v>2</v>
      </c>
      <c r="H52" s="26">
        <f>H42-F42</f>
        <v>7</v>
      </c>
      <c r="I52" s="26">
        <f>I42-F42</f>
        <v>14.5</v>
      </c>
      <c r="J52" s="26">
        <f>J42-F42</f>
        <v>24.5</v>
      </c>
      <c r="K52" s="26">
        <f>K42-F42</f>
        <v>34.5</v>
      </c>
      <c r="L52" s="26">
        <f>L42-F42</f>
        <v>69.5</v>
      </c>
      <c r="M52" s="27"/>
      <c r="N52" s="28"/>
      <c r="O52" s="28"/>
      <c r="P52" s="28"/>
      <c r="Q52" s="29"/>
      <c r="X52" s="120"/>
      <c r="Z52" s="49"/>
      <c r="AA52" s="49"/>
      <c r="AB52" s="49"/>
      <c r="AC52" s="49"/>
      <c r="AD52" s="49"/>
      <c r="BA52" s="126">
        <v>0.46</v>
      </c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129"/>
      <c r="DM52" s="129"/>
      <c r="DN52" s="129"/>
      <c r="DO52" s="129"/>
      <c r="DP52" s="129"/>
      <c r="DQ52" s="129"/>
      <c r="DR52" s="129"/>
      <c r="DS52" s="129"/>
      <c r="DT52" s="129"/>
      <c r="DU52" s="129"/>
      <c r="DV52" s="129"/>
      <c r="DW52" s="129"/>
      <c r="DX52" s="129"/>
      <c r="DY52" s="129"/>
      <c r="DZ52" s="129"/>
      <c r="EA52" s="129"/>
      <c r="EB52" s="129"/>
      <c r="EC52" s="129"/>
      <c r="ED52" s="129"/>
      <c r="EE52" s="129"/>
      <c r="EF52" s="129"/>
      <c r="EG52" s="129"/>
      <c r="EH52" s="129"/>
      <c r="EI52" s="129"/>
      <c r="EJ52" s="129"/>
      <c r="EK52" s="129"/>
      <c r="EL52" s="129"/>
      <c r="EM52" s="129"/>
      <c r="EN52" s="129"/>
      <c r="EO52" s="129"/>
      <c r="EP52" s="129"/>
      <c r="EQ52" s="129"/>
      <c r="ER52" s="129"/>
      <c r="ES52" s="129"/>
      <c r="ET52" s="129"/>
      <c r="EU52" s="129"/>
      <c r="EV52" s="129"/>
      <c r="EW52" s="129"/>
    </row>
    <row r="53" spans="2:153" x14ac:dyDescent="0.2">
      <c r="B53" s="136" t="s">
        <v>33</v>
      </c>
      <c r="C53" s="19"/>
      <c r="D53" s="39"/>
      <c r="E53" s="11">
        <v>16</v>
      </c>
      <c r="F53" s="12">
        <v>38</v>
      </c>
      <c r="G53" s="4">
        <v>35</v>
      </c>
      <c r="H53" s="4">
        <v>23</v>
      </c>
      <c r="I53" s="4">
        <v>22</v>
      </c>
      <c r="J53" s="4">
        <v>14</v>
      </c>
      <c r="K53" s="4">
        <v>12</v>
      </c>
      <c r="L53" s="5">
        <v>8</v>
      </c>
      <c r="M53" s="6">
        <v>168</v>
      </c>
      <c r="N53" s="18"/>
      <c r="O53" s="92" t="s">
        <v>57</v>
      </c>
      <c r="P53" s="102" t="s">
        <v>58</v>
      </c>
      <c r="Q53" s="31"/>
      <c r="X53" s="120"/>
      <c r="Z53" s="49"/>
      <c r="AA53" s="49"/>
      <c r="AB53" s="49"/>
      <c r="AC53" s="49"/>
      <c r="AD53" s="49"/>
      <c r="BA53" s="126">
        <v>0.47</v>
      </c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9"/>
      <c r="DM53" s="129"/>
      <c r="DN53" s="129"/>
      <c r="DO53" s="129"/>
      <c r="DP53" s="129"/>
      <c r="DQ53" s="129"/>
      <c r="DR53" s="129"/>
      <c r="DS53" s="129"/>
      <c r="DT53" s="129"/>
      <c r="DU53" s="129"/>
      <c r="DV53" s="129"/>
      <c r="DW53" s="129"/>
      <c r="DX53" s="129"/>
      <c r="DY53" s="129"/>
      <c r="DZ53" s="129"/>
      <c r="EA53" s="129"/>
      <c r="EB53" s="129"/>
      <c r="EC53" s="129"/>
      <c r="ED53" s="129"/>
      <c r="EE53" s="129"/>
      <c r="EF53" s="129"/>
      <c r="EG53" s="129"/>
      <c r="EH53" s="129"/>
      <c r="EI53" s="129"/>
      <c r="EJ53" s="129"/>
      <c r="EK53" s="129"/>
      <c r="EL53" s="129"/>
      <c r="EM53" s="129"/>
      <c r="EN53" s="129"/>
      <c r="EO53" s="129"/>
      <c r="EP53" s="129"/>
      <c r="EQ53" s="129"/>
      <c r="ER53" s="129"/>
      <c r="ES53" s="129"/>
      <c r="ET53" s="129"/>
      <c r="EU53" s="129"/>
      <c r="EV53" s="129"/>
      <c r="EW53" s="129"/>
    </row>
    <row r="54" spans="2:153" ht="13.5" thickBot="1" x14ac:dyDescent="0.25">
      <c r="B54" s="137"/>
      <c r="C54" s="19"/>
      <c r="D54" s="32" t="s">
        <v>13</v>
      </c>
      <c r="E54" s="14">
        <v>9.5238095238095233E-2</v>
      </c>
      <c r="F54" s="15">
        <v>0.22619047619047619</v>
      </c>
      <c r="G54" s="21">
        <v>0.20833333333333334</v>
      </c>
      <c r="H54" s="8">
        <v>0.13690476190476192</v>
      </c>
      <c r="I54" s="8">
        <v>0.13095238095238096</v>
      </c>
      <c r="J54" s="8">
        <v>8.3333333333333329E-2</v>
      </c>
      <c r="K54" s="8">
        <v>7.1428571428571425E-2</v>
      </c>
      <c r="L54" s="16">
        <v>4.7619047619047616E-2</v>
      </c>
      <c r="M54" s="10">
        <v>1</v>
      </c>
      <c r="N54" s="18"/>
      <c r="O54" s="33" t="s">
        <v>10</v>
      </c>
      <c r="P54" s="33" t="s">
        <v>11</v>
      </c>
      <c r="Q54" s="34" t="s">
        <v>9</v>
      </c>
      <c r="X54" s="120"/>
      <c r="Z54" s="49"/>
      <c r="AA54" s="49"/>
      <c r="AB54" s="49"/>
      <c r="AC54" s="49"/>
      <c r="AD54" s="49"/>
      <c r="BA54" s="126">
        <v>0.48</v>
      </c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29"/>
      <c r="DF54" s="129"/>
      <c r="DG54" s="129"/>
      <c r="DH54" s="129"/>
      <c r="DI54" s="129"/>
      <c r="DJ54" s="129"/>
      <c r="DK54" s="129"/>
      <c r="DL54" s="129"/>
      <c r="DM54" s="129"/>
      <c r="DN54" s="129"/>
      <c r="DO54" s="129"/>
      <c r="DP54" s="129"/>
      <c r="DQ54" s="129"/>
      <c r="DR54" s="129"/>
      <c r="DS54" s="129"/>
      <c r="DT54" s="129"/>
      <c r="DU54" s="129"/>
      <c r="DV54" s="129"/>
      <c r="DW54" s="129"/>
      <c r="DX54" s="129"/>
      <c r="DY54" s="129"/>
      <c r="DZ54" s="129"/>
      <c r="EA54" s="129"/>
      <c r="EB54" s="129"/>
      <c r="EC54" s="129"/>
      <c r="ED54" s="129"/>
      <c r="EE54" s="129"/>
      <c r="EF54" s="129"/>
      <c r="EG54" s="129"/>
      <c r="EH54" s="129"/>
      <c r="EI54" s="129"/>
      <c r="EJ54" s="129"/>
      <c r="EK54" s="129"/>
      <c r="EL54" s="129"/>
      <c r="EM54" s="129"/>
      <c r="EN54" s="129"/>
      <c r="EO54" s="129"/>
      <c r="EP54" s="129"/>
      <c r="EQ54" s="129"/>
      <c r="ER54" s="129"/>
      <c r="ES54" s="129"/>
      <c r="ET54" s="129"/>
      <c r="EU54" s="129"/>
      <c r="EV54" s="129"/>
      <c r="EW54" s="129"/>
    </row>
    <row r="55" spans="2:153" ht="13.5" thickBot="1" x14ac:dyDescent="0.25">
      <c r="B55" s="19"/>
      <c r="C55" s="19"/>
      <c r="D55" s="101">
        <f>G54</f>
        <v>0.20833333333333334</v>
      </c>
      <c r="E55" s="97">
        <f>E54*E52</f>
        <v>4.7619047619047616E-2</v>
      </c>
      <c r="F55" s="97">
        <f>F54*F52</f>
        <v>0</v>
      </c>
      <c r="G55" s="97">
        <f t="shared" ref="G55:L55" si="10">G54*G52</f>
        <v>0.41666666666666669</v>
      </c>
      <c r="H55" s="97">
        <f t="shared" si="10"/>
        <v>0.95833333333333348</v>
      </c>
      <c r="I55" s="97">
        <f t="shared" si="10"/>
        <v>1.8988095238095239</v>
      </c>
      <c r="J55" s="97">
        <f t="shared" si="10"/>
        <v>2.0416666666666665</v>
      </c>
      <c r="K55" s="97">
        <f t="shared" si="10"/>
        <v>2.464285714285714</v>
      </c>
      <c r="L55" s="97">
        <f t="shared" si="10"/>
        <v>3.3095238095238093</v>
      </c>
      <c r="M55" s="98">
        <f>SUM(E55:L55)</f>
        <v>11.136904761904763</v>
      </c>
      <c r="N55" s="99"/>
      <c r="O55" s="97">
        <f>M55</f>
        <v>11.136904761904763</v>
      </c>
      <c r="P55" s="100">
        <f>D55</f>
        <v>0.20833333333333334</v>
      </c>
      <c r="Q55" s="71">
        <f>O55/P55</f>
        <v>53.457142857142856</v>
      </c>
      <c r="X55" s="120"/>
      <c r="Z55" s="49"/>
      <c r="AA55" s="49"/>
      <c r="AB55" s="49"/>
      <c r="AC55" s="49"/>
      <c r="AD55" s="49"/>
      <c r="BA55" s="126">
        <v>0.49</v>
      </c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29"/>
      <c r="DT55" s="129"/>
      <c r="DU55" s="129"/>
      <c r="DV55" s="129"/>
      <c r="DW55" s="129"/>
      <c r="DX55" s="129"/>
      <c r="DY55" s="129"/>
      <c r="DZ55" s="129"/>
      <c r="EA55" s="129"/>
      <c r="EB55" s="129"/>
      <c r="EC55" s="129"/>
      <c r="ED55" s="129"/>
      <c r="EE55" s="129"/>
      <c r="EF55" s="129"/>
      <c r="EG55" s="129"/>
      <c r="EH55" s="129"/>
      <c r="EI55" s="129"/>
      <c r="EJ55" s="129"/>
      <c r="EK55" s="129"/>
      <c r="EL55" s="129"/>
      <c r="EM55" s="129"/>
      <c r="EN55" s="129"/>
      <c r="EO55" s="129"/>
      <c r="EP55" s="129"/>
      <c r="EQ55" s="129"/>
      <c r="ER55" s="129"/>
      <c r="ES55" s="129"/>
      <c r="ET55" s="129"/>
      <c r="EU55" s="129"/>
      <c r="EV55" s="129"/>
      <c r="EW55" s="129"/>
    </row>
    <row r="56" spans="2:153" ht="13.5" thickBot="1" x14ac:dyDescent="0.25">
      <c r="B56" s="19"/>
      <c r="C56" s="19"/>
      <c r="D56" s="25" t="s">
        <v>12</v>
      </c>
      <c r="E56" s="26">
        <f>F42-E42</f>
        <v>0.5</v>
      </c>
      <c r="F56" s="26">
        <f>F42-F42</f>
        <v>0</v>
      </c>
      <c r="G56" s="26">
        <f>G42-F42</f>
        <v>2</v>
      </c>
      <c r="H56" s="26">
        <f>H42-F42</f>
        <v>7</v>
      </c>
      <c r="I56" s="26">
        <f>I42-F42</f>
        <v>14.5</v>
      </c>
      <c r="J56" s="26">
        <f>J42-F42</f>
        <v>24.5</v>
      </c>
      <c r="K56" s="26">
        <f>K42-F42</f>
        <v>34.5</v>
      </c>
      <c r="L56" s="26">
        <f>L42-F42</f>
        <v>69.5</v>
      </c>
      <c r="M56" s="27"/>
      <c r="N56" s="28"/>
      <c r="O56" s="28"/>
      <c r="P56" s="28"/>
      <c r="Q56" s="29"/>
      <c r="X56" s="120"/>
      <c r="Z56" s="49"/>
      <c r="AA56" s="49"/>
      <c r="AB56" s="49"/>
      <c r="AC56" s="49"/>
      <c r="AD56" s="49"/>
      <c r="BA56" s="126">
        <v>0.5</v>
      </c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29"/>
      <c r="DT56" s="129"/>
      <c r="DU56" s="129"/>
      <c r="DV56" s="129"/>
      <c r="DW56" s="129"/>
      <c r="DX56" s="129"/>
      <c r="DY56" s="129"/>
      <c r="DZ56" s="129"/>
      <c r="EA56" s="129"/>
      <c r="EB56" s="129"/>
      <c r="EC56" s="129"/>
      <c r="ED56" s="129"/>
      <c r="EE56" s="129"/>
      <c r="EF56" s="129"/>
      <c r="EG56" s="129"/>
      <c r="EH56" s="129"/>
      <c r="EI56" s="129"/>
      <c r="EJ56" s="129"/>
      <c r="EK56" s="129"/>
      <c r="EL56" s="129"/>
      <c r="EM56" s="129"/>
      <c r="EN56" s="129"/>
      <c r="EO56" s="129"/>
      <c r="EP56" s="129"/>
      <c r="EQ56" s="129"/>
      <c r="ER56" s="129"/>
      <c r="ES56" s="129"/>
      <c r="ET56" s="129"/>
      <c r="EU56" s="129"/>
      <c r="EV56" s="129"/>
      <c r="EW56" s="129"/>
    </row>
    <row r="57" spans="2:153" x14ac:dyDescent="0.2">
      <c r="B57" s="136" t="s">
        <v>34</v>
      </c>
      <c r="C57" s="19"/>
      <c r="D57" s="39"/>
      <c r="E57" s="11">
        <v>1</v>
      </c>
      <c r="F57" s="12">
        <v>8</v>
      </c>
      <c r="G57" s="4">
        <v>32</v>
      </c>
      <c r="H57" s="4">
        <v>28</v>
      </c>
      <c r="I57" s="4">
        <v>27</v>
      </c>
      <c r="J57" s="4">
        <v>15</v>
      </c>
      <c r="K57" s="4">
        <v>30</v>
      </c>
      <c r="L57" s="5">
        <v>28</v>
      </c>
      <c r="M57" s="6">
        <v>169</v>
      </c>
      <c r="N57" s="18"/>
      <c r="O57" s="92" t="s">
        <v>57</v>
      </c>
      <c r="P57" s="102" t="s">
        <v>58</v>
      </c>
      <c r="Q57" s="31"/>
      <c r="X57" s="120"/>
      <c r="Z57" s="49"/>
      <c r="AA57" s="49"/>
      <c r="AB57" s="49"/>
      <c r="AC57" s="49"/>
      <c r="AD57" s="49"/>
      <c r="BA57" s="126">
        <v>0.51</v>
      </c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9"/>
      <c r="DO57" s="129"/>
      <c r="DP57" s="129"/>
      <c r="DQ57" s="129"/>
      <c r="DR57" s="129"/>
      <c r="DS57" s="129"/>
      <c r="DT57" s="129"/>
      <c r="DU57" s="129"/>
      <c r="DV57" s="129"/>
      <c r="DW57" s="129"/>
      <c r="DX57" s="129"/>
      <c r="DY57" s="129"/>
      <c r="DZ57" s="129"/>
      <c r="EA57" s="129"/>
      <c r="EB57" s="129"/>
      <c r="EC57" s="129"/>
      <c r="ED57" s="129"/>
      <c r="EE57" s="129"/>
      <c r="EF57" s="129"/>
      <c r="EG57" s="129"/>
      <c r="EH57" s="129"/>
      <c r="EI57" s="129"/>
      <c r="EJ57" s="129"/>
      <c r="EK57" s="129"/>
      <c r="EL57" s="129"/>
      <c r="EM57" s="129"/>
      <c r="EN57" s="129"/>
      <c r="EO57" s="129"/>
      <c r="EP57" s="129"/>
      <c r="EQ57" s="129"/>
      <c r="ER57" s="129"/>
      <c r="ES57" s="129"/>
      <c r="ET57" s="129"/>
      <c r="EU57" s="129"/>
      <c r="EV57" s="129"/>
      <c r="EW57" s="129"/>
    </row>
    <row r="58" spans="2:153" ht="13.5" thickBot="1" x14ac:dyDescent="0.25">
      <c r="B58" s="137"/>
      <c r="C58" s="19"/>
      <c r="D58" s="32" t="s">
        <v>13</v>
      </c>
      <c r="E58" s="14">
        <v>5.9171597633136093E-3</v>
      </c>
      <c r="F58" s="15">
        <v>4.7337278106508875E-2</v>
      </c>
      <c r="G58" s="21">
        <v>0.1893491124260355</v>
      </c>
      <c r="H58" s="8">
        <v>0.16568047337278108</v>
      </c>
      <c r="I58" s="8">
        <v>0.15976331360946747</v>
      </c>
      <c r="J58" s="8">
        <v>8.8757396449704137E-2</v>
      </c>
      <c r="K58" s="8">
        <v>0.17751479289940827</v>
      </c>
      <c r="L58" s="16">
        <v>0.16568047337278108</v>
      </c>
      <c r="M58" s="10">
        <v>1</v>
      </c>
      <c r="N58" s="18"/>
      <c r="O58" s="33" t="s">
        <v>10</v>
      </c>
      <c r="P58" s="33" t="s">
        <v>11</v>
      </c>
      <c r="Q58" s="34" t="s">
        <v>9</v>
      </c>
      <c r="X58" s="120"/>
      <c r="Z58" s="49"/>
      <c r="AA58" s="49"/>
      <c r="AB58" s="49"/>
      <c r="AC58" s="49"/>
      <c r="AD58" s="49"/>
      <c r="BA58" s="126">
        <v>0.52</v>
      </c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29"/>
      <c r="DF58" s="129"/>
      <c r="DG58" s="129"/>
      <c r="DH58" s="129"/>
      <c r="DI58" s="129"/>
      <c r="DJ58" s="129"/>
      <c r="DK58" s="129"/>
      <c r="DL58" s="129"/>
      <c r="DM58" s="129"/>
      <c r="DN58" s="129"/>
      <c r="DO58" s="129"/>
      <c r="DP58" s="129"/>
      <c r="DQ58" s="129"/>
      <c r="DR58" s="129"/>
      <c r="DS58" s="129"/>
      <c r="DT58" s="129"/>
      <c r="DU58" s="129"/>
      <c r="DV58" s="129"/>
      <c r="DW58" s="129"/>
      <c r="DX58" s="129"/>
      <c r="DY58" s="129"/>
      <c r="DZ58" s="129"/>
      <c r="EA58" s="129"/>
      <c r="EB58" s="129"/>
      <c r="EC58" s="129"/>
      <c r="ED58" s="129"/>
      <c r="EE58" s="129"/>
      <c r="EF58" s="129"/>
      <c r="EG58" s="129"/>
      <c r="EH58" s="129"/>
      <c r="EI58" s="129"/>
      <c r="EJ58" s="129"/>
      <c r="EK58" s="129"/>
      <c r="EL58" s="129"/>
      <c r="EM58" s="129"/>
      <c r="EN58" s="129"/>
      <c r="EO58" s="129"/>
      <c r="EP58" s="129"/>
      <c r="EQ58" s="129"/>
      <c r="ER58" s="129"/>
      <c r="ES58" s="129"/>
      <c r="ET58" s="129"/>
      <c r="EU58" s="129"/>
      <c r="EV58" s="129"/>
      <c r="EW58" s="129"/>
    </row>
    <row r="59" spans="2:153" ht="13.5" thickBot="1" x14ac:dyDescent="0.25">
      <c r="B59" s="17"/>
      <c r="C59" s="19"/>
      <c r="D59" s="101">
        <f>G58</f>
        <v>0.1893491124260355</v>
      </c>
      <c r="E59" s="97">
        <f>E58*E56</f>
        <v>2.9585798816568047E-3</v>
      </c>
      <c r="F59" s="97">
        <f>F58*F56</f>
        <v>0</v>
      </c>
      <c r="G59" s="97">
        <f t="shared" ref="G59:L59" si="11">G58*G56</f>
        <v>0.378698224852071</v>
      </c>
      <c r="H59" s="97">
        <f t="shared" si="11"/>
        <v>1.1597633136094676</v>
      </c>
      <c r="I59" s="97">
        <f t="shared" si="11"/>
        <v>2.3165680473372783</v>
      </c>
      <c r="J59" s="97">
        <f t="shared" si="11"/>
        <v>2.1745562130177514</v>
      </c>
      <c r="K59" s="97">
        <f t="shared" si="11"/>
        <v>6.1242603550295858</v>
      </c>
      <c r="L59" s="97">
        <f t="shared" si="11"/>
        <v>11.514792899408285</v>
      </c>
      <c r="M59" s="98">
        <f>SUM(E59:L59)</f>
        <v>23.671597633136095</v>
      </c>
      <c r="N59" s="99"/>
      <c r="O59" s="97">
        <f>M59</f>
        <v>23.671597633136095</v>
      </c>
      <c r="P59" s="100">
        <f>D59</f>
        <v>0.1893491124260355</v>
      </c>
      <c r="Q59" s="71">
        <f>O59/P59</f>
        <v>125.015625</v>
      </c>
      <c r="R59" s="17"/>
      <c r="X59" s="120"/>
      <c r="Z59" s="49"/>
      <c r="AA59" s="49"/>
      <c r="AB59" s="49"/>
      <c r="AC59" s="49"/>
      <c r="AD59" s="49"/>
      <c r="BA59" s="126">
        <v>0.53</v>
      </c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29"/>
      <c r="DE59" s="129"/>
      <c r="DF59" s="129"/>
      <c r="DG59" s="129"/>
      <c r="DH59" s="129"/>
      <c r="DI59" s="129"/>
      <c r="DJ59" s="129"/>
      <c r="DK59" s="129"/>
      <c r="DL59" s="129"/>
      <c r="DM59" s="129"/>
      <c r="DN59" s="129"/>
      <c r="DO59" s="129"/>
      <c r="DP59" s="129"/>
      <c r="DQ59" s="129"/>
      <c r="DR59" s="129"/>
      <c r="DS59" s="129"/>
      <c r="DT59" s="129"/>
      <c r="DU59" s="129"/>
      <c r="DV59" s="129"/>
      <c r="DW59" s="129"/>
      <c r="DX59" s="129"/>
      <c r="DY59" s="129"/>
      <c r="DZ59" s="129"/>
      <c r="EA59" s="129"/>
      <c r="EB59" s="129"/>
      <c r="EC59" s="129"/>
      <c r="ED59" s="129"/>
      <c r="EE59" s="129"/>
      <c r="EF59" s="129"/>
      <c r="EG59" s="129"/>
      <c r="EH59" s="129"/>
      <c r="EI59" s="129"/>
      <c r="EJ59" s="129"/>
      <c r="EK59" s="129"/>
      <c r="EL59" s="129"/>
      <c r="EM59" s="129"/>
      <c r="EN59" s="129"/>
      <c r="EO59" s="129"/>
      <c r="EP59" s="129"/>
      <c r="EQ59" s="129"/>
      <c r="ER59" s="129"/>
      <c r="ES59" s="129"/>
      <c r="ET59" s="129"/>
      <c r="EU59" s="129"/>
      <c r="EV59" s="129"/>
      <c r="EW59" s="129"/>
    </row>
    <row r="60" spans="2:153" ht="13.5" thickBot="1" x14ac:dyDescent="0.25">
      <c r="B60" s="17"/>
      <c r="C60" s="19"/>
      <c r="D60" s="25" t="s">
        <v>12</v>
      </c>
      <c r="E60" s="26">
        <f>E42-E42</f>
        <v>0</v>
      </c>
      <c r="F60" s="26">
        <f>F42-E42</f>
        <v>0.5</v>
      </c>
      <c r="G60" s="26">
        <f>G42-E42</f>
        <v>2.5</v>
      </c>
      <c r="H60" s="26">
        <f>H42-E42</f>
        <v>7.5</v>
      </c>
      <c r="I60" s="26">
        <f>I42-E42</f>
        <v>15</v>
      </c>
      <c r="J60" s="26">
        <f>J42-E42</f>
        <v>25</v>
      </c>
      <c r="K60" s="26">
        <f>K42-E42</f>
        <v>35</v>
      </c>
      <c r="L60" s="26">
        <f>L42-E42</f>
        <v>70</v>
      </c>
      <c r="M60" s="27"/>
      <c r="N60" s="28"/>
      <c r="O60" s="28"/>
      <c r="P60" s="28"/>
      <c r="Q60" s="29"/>
      <c r="R60" s="17"/>
      <c r="X60" s="120"/>
      <c r="Z60" s="49"/>
      <c r="AA60" s="49"/>
      <c r="AB60" s="49"/>
      <c r="AC60" s="49"/>
      <c r="AD60" s="49"/>
      <c r="BA60" s="126">
        <v>0.54</v>
      </c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  <c r="DO60" s="129"/>
      <c r="DP60" s="129"/>
      <c r="DQ60" s="129"/>
      <c r="DR60" s="129"/>
      <c r="DS60" s="129"/>
      <c r="DT60" s="129"/>
      <c r="DU60" s="129"/>
      <c r="DV60" s="129"/>
      <c r="DW60" s="129"/>
      <c r="DX60" s="129"/>
      <c r="DY60" s="129"/>
      <c r="DZ60" s="129"/>
      <c r="EA60" s="129"/>
      <c r="EB60" s="129"/>
      <c r="EC60" s="129"/>
      <c r="ED60" s="129"/>
      <c r="EE60" s="129"/>
      <c r="EF60" s="129"/>
      <c r="EG60" s="129"/>
      <c r="EH60" s="129"/>
      <c r="EI60" s="129"/>
      <c r="EJ60" s="129"/>
      <c r="EK60" s="129"/>
      <c r="EL60" s="129"/>
      <c r="EM60" s="129"/>
      <c r="EN60" s="129"/>
      <c r="EO60" s="129"/>
      <c r="EP60" s="129"/>
      <c r="EQ60" s="129"/>
      <c r="ER60" s="129"/>
      <c r="ES60" s="129"/>
      <c r="ET60" s="129"/>
      <c r="EU60" s="129"/>
      <c r="EV60" s="129"/>
      <c r="EW60" s="129"/>
    </row>
    <row r="61" spans="2:153" x14ac:dyDescent="0.2">
      <c r="B61" s="138" t="s">
        <v>35</v>
      </c>
      <c r="C61" s="19"/>
      <c r="D61" s="39"/>
      <c r="E61" s="3">
        <v>6</v>
      </c>
      <c r="F61" s="4">
        <v>14</v>
      </c>
      <c r="G61" s="4">
        <v>35</v>
      </c>
      <c r="H61" s="4">
        <v>32</v>
      </c>
      <c r="I61" s="4">
        <v>31</v>
      </c>
      <c r="J61" s="4">
        <v>23</v>
      </c>
      <c r="K61" s="4">
        <v>16</v>
      </c>
      <c r="L61" s="5">
        <v>13</v>
      </c>
      <c r="M61" s="6">
        <v>170</v>
      </c>
      <c r="N61" s="18"/>
      <c r="O61" s="92" t="s">
        <v>57</v>
      </c>
      <c r="P61" s="102" t="s">
        <v>58</v>
      </c>
      <c r="Q61" s="31"/>
      <c r="X61" s="120"/>
      <c r="Z61" s="49"/>
      <c r="AA61" s="49"/>
      <c r="AB61" s="49"/>
      <c r="AC61" s="49"/>
      <c r="AD61" s="49"/>
      <c r="BA61" s="126">
        <v>0.55000000000000004</v>
      </c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9"/>
      <c r="DQ61" s="129"/>
      <c r="DR61" s="129"/>
      <c r="DS61" s="129"/>
      <c r="DT61" s="129"/>
      <c r="DU61" s="129"/>
      <c r="DV61" s="129"/>
      <c r="DW61" s="129"/>
      <c r="DX61" s="129"/>
      <c r="DY61" s="129"/>
      <c r="DZ61" s="129"/>
      <c r="EA61" s="129"/>
      <c r="EB61" s="129"/>
      <c r="EC61" s="129"/>
      <c r="ED61" s="129"/>
      <c r="EE61" s="129"/>
      <c r="EF61" s="129"/>
      <c r="EG61" s="129"/>
      <c r="EH61" s="129"/>
      <c r="EI61" s="129"/>
      <c r="EJ61" s="129"/>
      <c r="EK61" s="129"/>
      <c r="EL61" s="129"/>
      <c r="EM61" s="129"/>
      <c r="EN61" s="129"/>
      <c r="EO61" s="129"/>
      <c r="EP61" s="129"/>
      <c r="EQ61" s="129"/>
      <c r="ER61" s="129"/>
      <c r="ES61" s="129"/>
      <c r="ET61" s="129"/>
      <c r="EU61" s="129"/>
      <c r="EV61" s="129"/>
      <c r="EW61" s="129"/>
    </row>
    <row r="62" spans="2:153" ht="13.5" thickBot="1" x14ac:dyDescent="0.25">
      <c r="B62" s="139"/>
      <c r="C62" s="19"/>
      <c r="D62" s="32" t="s">
        <v>13</v>
      </c>
      <c r="E62" s="7">
        <v>3.5294117647058823E-2</v>
      </c>
      <c r="F62" s="8">
        <v>8.2352941176470587E-2</v>
      </c>
      <c r="G62" s="8">
        <v>0.20588235294117646</v>
      </c>
      <c r="H62" s="8">
        <v>0.18823529411764706</v>
      </c>
      <c r="I62" s="8">
        <v>0.18235294117647058</v>
      </c>
      <c r="J62" s="8">
        <v>0.13529411764705881</v>
      </c>
      <c r="K62" s="8">
        <v>9.4117647058823528E-2</v>
      </c>
      <c r="L62" s="9">
        <v>7.6470588235294124E-2</v>
      </c>
      <c r="M62" s="10">
        <v>1</v>
      </c>
      <c r="N62" s="18"/>
      <c r="O62" s="33" t="s">
        <v>10</v>
      </c>
      <c r="P62" s="33" t="s">
        <v>11</v>
      </c>
      <c r="Q62" s="34" t="s">
        <v>9</v>
      </c>
      <c r="X62" s="120"/>
      <c r="Z62" s="49"/>
      <c r="AA62" s="49"/>
      <c r="AB62" s="49"/>
      <c r="AC62" s="49"/>
      <c r="AD62" s="49"/>
      <c r="BA62" s="126">
        <v>0.56000000000000005</v>
      </c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29"/>
      <c r="DH62" s="129"/>
      <c r="DI62" s="129"/>
      <c r="DJ62" s="129"/>
      <c r="DK62" s="129"/>
      <c r="DL62" s="129"/>
      <c r="DM62" s="129"/>
      <c r="DN62" s="129"/>
      <c r="DO62" s="129"/>
      <c r="DP62" s="129"/>
      <c r="DQ62" s="129"/>
      <c r="DR62" s="129"/>
      <c r="DS62" s="129"/>
      <c r="DT62" s="129"/>
      <c r="DU62" s="129"/>
      <c r="DV62" s="129"/>
      <c r="DW62" s="129"/>
      <c r="DX62" s="129"/>
      <c r="DY62" s="129"/>
      <c r="DZ62" s="129"/>
      <c r="EA62" s="129"/>
      <c r="EB62" s="129"/>
      <c r="EC62" s="129"/>
      <c r="ED62" s="129"/>
      <c r="EE62" s="129"/>
      <c r="EF62" s="129"/>
      <c r="EG62" s="129"/>
      <c r="EH62" s="129"/>
      <c r="EI62" s="129"/>
      <c r="EJ62" s="129"/>
      <c r="EK62" s="129"/>
      <c r="EL62" s="129"/>
      <c r="EM62" s="129"/>
      <c r="EN62" s="129"/>
      <c r="EO62" s="129"/>
      <c r="EP62" s="129"/>
      <c r="EQ62" s="129"/>
      <c r="ER62" s="129"/>
      <c r="ES62" s="129"/>
      <c r="ET62" s="129"/>
      <c r="EU62" s="129"/>
      <c r="EV62" s="129"/>
      <c r="EW62" s="129"/>
    </row>
    <row r="63" spans="2:153" ht="13.5" thickBot="1" x14ac:dyDescent="0.25">
      <c r="B63" s="19"/>
      <c r="C63" s="19"/>
      <c r="D63" s="101">
        <f>E62</f>
        <v>3.5294117647058823E-2</v>
      </c>
      <c r="E63" s="97">
        <f>E62*E60</f>
        <v>0</v>
      </c>
      <c r="F63" s="97">
        <f>F62*F60</f>
        <v>4.1176470588235294E-2</v>
      </c>
      <c r="G63" s="97">
        <f t="shared" ref="G63:L63" si="12">G62*G60</f>
        <v>0.51470588235294112</v>
      </c>
      <c r="H63" s="97">
        <f t="shared" si="12"/>
        <v>1.4117647058823528</v>
      </c>
      <c r="I63" s="97">
        <f t="shared" si="12"/>
        <v>2.7352941176470589</v>
      </c>
      <c r="J63" s="97">
        <f t="shared" si="12"/>
        <v>3.3823529411764706</v>
      </c>
      <c r="K63" s="97">
        <f t="shared" si="12"/>
        <v>3.2941176470588234</v>
      </c>
      <c r="L63" s="97">
        <f t="shared" si="12"/>
        <v>5.3529411764705888</v>
      </c>
      <c r="M63" s="98">
        <f>SUM(E63:L63)</f>
        <v>16.732352941176472</v>
      </c>
      <c r="N63" s="99"/>
      <c r="O63" s="97">
        <f>M63</f>
        <v>16.732352941176472</v>
      </c>
      <c r="P63" s="100">
        <f>D63</f>
        <v>3.5294117647058823E-2</v>
      </c>
      <c r="Q63" s="71">
        <f>O63/P63</f>
        <v>474.08333333333337</v>
      </c>
      <c r="X63" s="120"/>
      <c r="Z63" s="49"/>
      <c r="AA63" s="49"/>
      <c r="AB63" s="49"/>
      <c r="AC63" s="49"/>
      <c r="AD63" s="49"/>
      <c r="BA63" s="126">
        <v>0.56999999999999995</v>
      </c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29"/>
      <c r="DE63" s="129"/>
      <c r="DF63" s="129"/>
      <c r="DG63" s="129"/>
      <c r="DH63" s="129"/>
      <c r="DI63" s="129"/>
      <c r="DJ63" s="129"/>
      <c r="DK63" s="129"/>
      <c r="DL63" s="129"/>
      <c r="DM63" s="129"/>
      <c r="DN63" s="129"/>
      <c r="DO63" s="129"/>
      <c r="DP63" s="129"/>
      <c r="DQ63" s="129"/>
      <c r="DR63" s="129"/>
      <c r="DS63" s="129"/>
      <c r="DT63" s="129"/>
      <c r="DU63" s="129"/>
      <c r="DV63" s="129"/>
      <c r="DW63" s="129"/>
      <c r="DX63" s="129"/>
      <c r="DY63" s="129"/>
      <c r="DZ63" s="129"/>
      <c r="EA63" s="129"/>
      <c r="EB63" s="129"/>
      <c r="EC63" s="129"/>
      <c r="ED63" s="129"/>
      <c r="EE63" s="129"/>
      <c r="EF63" s="129"/>
      <c r="EG63" s="129"/>
      <c r="EH63" s="129"/>
      <c r="EI63" s="129"/>
      <c r="EJ63" s="129"/>
      <c r="EK63" s="129"/>
      <c r="EL63" s="129"/>
      <c r="EM63" s="129"/>
      <c r="EN63" s="129"/>
      <c r="EO63" s="129"/>
      <c r="EP63" s="129"/>
      <c r="EQ63" s="129"/>
      <c r="ER63" s="129"/>
      <c r="ES63" s="129"/>
      <c r="ET63" s="129"/>
      <c r="EU63" s="129"/>
      <c r="EV63" s="129"/>
      <c r="EW63" s="129"/>
    </row>
    <row r="64" spans="2:153" ht="13.5" thickBot="1" x14ac:dyDescent="0.25">
      <c r="B64" s="87"/>
      <c r="C64" s="19"/>
      <c r="D64" s="25" t="s">
        <v>12</v>
      </c>
      <c r="E64" s="26">
        <f>F42-E42</f>
        <v>0.5</v>
      </c>
      <c r="F64" s="26">
        <f>F42-F42</f>
        <v>0</v>
      </c>
      <c r="G64" s="26">
        <f>G42-F42</f>
        <v>2</v>
      </c>
      <c r="H64" s="26">
        <f>H42-F42</f>
        <v>7</v>
      </c>
      <c r="I64" s="26">
        <f>I42-F42</f>
        <v>14.5</v>
      </c>
      <c r="J64" s="26">
        <f>J42-F42</f>
        <v>24.5</v>
      </c>
      <c r="K64" s="26">
        <f>K42-6</f>
        <v>29</v>
      </c>
      <c r="L64" s="26">
        <f>L42-F42</f>
        <v>69.5</v>
      </c>
      <c r="M64" s="27"/>
      <c r="N64" s="28"/>
      <c r="O64" s="28"/>
      <c r="P64" s="28"/>
      <c r="Q64" s="29"/>
      <c r="R64" s="19"/>
      <c r="X64" s="120"/>
      <c r="Z64" s="49"/>
      <c r="AA64" s="49"/>
      <c r="AB64" s="49"/>
      <c r="AC64" s="49"/>
      <c r="AD64" s="49"/>
      <c r="BA64" s="126">
        <v>0.57999999999999996</v>
      </c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29"/>
      <c r="DR64" s="129"/>
      <c r="DS64" s="129"/>
      <c r="DT64" s="129"/>
      <c r="DU64" s="129"/>
      <c r="DV64" s="129"/>
      <c r="DW64" s="129"/>
      <c r="DX64" s="129"/>
      <c r="DY64" s="129"/>
      <c r="DZ64" s="129"/>
      <c r="EA64" s="129"/>
      <c r="EB64" s="129"/>
      <c r="EC64" s="129"/>
      <c r="ED64" s="129"/>
      <c r="EE64" s="129"/>
      <c r="EF64" s="129"/>
      <c r="EG64" s="129"/>
      <c r="EH64" s="129"/>
      <c r="EI64" s="129"/>
      <c r="EJ64" s="129"/>
      <c r="EK64" s="129"/>
      <c r="EL64" s="129"/>
      <c r="EM64" s="129"/>
      <c r="EN64" s="129"/>
      <c r="EO64" s="129"/>
      <c r="EP64" s="129"/>
      <c r="EQ64" s="129"/>
      <c r="ER64" s="129"/>
      <c r="ES64" s="129"/>
      <c r="ET64" s="129"/>
      <c r="EU64" s="129"/>
      <c r="EV64" s="129"/>
      <c r="EW64" s="129"/>
    </row>
    <row r="65" spans="2:153" x14ac:dyDescent="0.2">
      <c r="B65" s="136" t="s">
        <v>36</v>
      </c>
      <c r="C65" s="19"/>
      <c r="D65" s="39"/>
      <c r="E65" s="11">
        <v>1</v>
      </c>
      <c r="F65" s="12">
        <v>23</v>
      </c>
      <c r="G65" s="4">
        <v>28</v>
      </c>
      <c r="H65" s="4">
        <v>17</v>
      </c>
      <c r="I65" s="4">
        <v>17</v>
      </c>
      <c r="J65" s="4">
        <v>11</v>
      </c>
      <c r="K65" s="4">
        <v>28</v>
      </c>
      <c r="L65" s="5">
        <v>41</v>
      </c>
      <c r="M65" s="6">
        <v>166</v>
      </c>
      <c r="N65" s="18"/>
      <c r="O65" s="92" t="s">
        <v>57</v>
      </c>
      <c r="P65" s="102" t="s">
        <v>58</v>
      </c>
      <c r="Q65" s="31"/>
      <c r="X65" s="120"/>
      <c r="Z65" s="49"/>
      <c r="AA65" s="49"/>
      <c r="AB65" s="49"/>
      <c r="AC65" s="49"/>
      <c r="AD65" s="49"/>
      <c r="BA65" s="126">
        <v>0.59</v>
      </c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  <c r="DO65" s="129"/>
      <c r="DP65" s="129"/>
      <c r="DQ65" s="129"/>
      <c r="DR65" s="129"/>
      <c r="DS65" s="129"/>
      <c r="DT65" s="129"/>
      <c r="DU65" s="129"/>
      <c r="DV65" s="129"/>
      <c r="DW65" s="129"/>
      <c r="DX65" s="129"/>
      <c r="DY65" s="129"/>
      <c r="DZ65" s="129"/>
      <c r="EA65" s="129"/>
      <c r="EB65" s="129"/>
      <c r="EC65" s="129"/>
      <c r="ED65" s="129"/>
      <c r="EE65" s="129"/>
      <c r="EF65" s="129"/>
      <c r="EG65" s="129"/>
      <c r="EH65" s="129"/>
      <c r="EI65" s="129"/>
      <c r="EJ65" s="129"/>
      <c r="EK65" s="129"/>
      <c r="EL65" s="129"/>
      <c r="EM65" s="129"/>
      <c r="EN65" s="129"/>
      <c r="EO65" s="129"/>
      <c r="EP65" s="129"/>
      <c r="EQ65" s="129"/>
      <c r="ER65" s="129"/>
      <c r="ES65" s="129"/>
      <c r="ET65" s="129"/>
      <c r="EU65" s="129"/>
      <c r="EV65" s="129"/>
      <c r="EW65" s="129"/>
    </row>
    <row r="66" spans="2:153" ht="13.5" thickBot="1" x14ac:dyDescent="0.25">
      <c r="B66" s="137"/>
      <c r="D66" s="32" t="s">
        <v>13</v>
      </c>
      <c r="E66" s="14">
        <v>6.024096385542169E-3</v>
      </c>
      <c r="F66" s="15">
        <v>0.13855421686746988</v>
      </c>
      <c r="G66" s="8">
        <v>0.16867469879518071</v>
      </c>
      <c r="H66" s="8">
        <v>0.10240963855421686</v>
      </c>
      <c r="I66" s="8">
        <v>0.10240963855421686</v>
      </c>
      <c r="J66" s="8">
        <v>6.6265060240963861E-2</v>
      </c>
      <c r="K66" s="8">
        <v>0.16867469879518071</v>
      </c>
      <c r="L66" s="9">
        <v>0.24698795180722891</v>
      </c>
      <c r="M66" s="10">
        <v>1</v>
      </c>
      <c r="N66" s="18"/>
      <c r="O66" s="33" t="s">
        <v>10</v>
      </c>
      <c r="P66" s="33" t="s">
        <v>11</v>
      </c>
      <c r="Q66" s="34" t="s">
        <v>9</v>
      </c>
      <c r="X66" s="120"/>
      <c r="Z66" s="49"/>
      <c r="AA66" s="49"/>
      <c r="AB66" s="49"/>
      <c r="AC66" s="49"/>
      <c r="AD66" s="49"/>
      <c r="BA66" s="126">
        <v>0.6</v>
      </c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29"/>
      <c r="DE66" s="129"/>
      <c r="DF66" s="129"/>
      <c r="DG66" s="129"/>
      <c r="DH66" s="129"/>
      <c r="DI66" s="129"/>
      <c r="DJ66" s="129"/>
      <c r="DK66" s="129"/>
      <c r="DL66" s="129"/>
      <c r="DM66" s="129"/>
      <c r="DN66" s="129"/>
      <c r="DO66" s="129"/>
      <c r="DP66" s="129"/>
      <c r="DQ66" s="129"/>
      <c r="DR66" s="129"/>
      <c r="DS66" s="129"/>
      <c r="DT66" s="129"/>
      <c r="DU66" s="129"/>
      <c r="DV66" s="129"/>
      <c r="DW66" s="129"/>
      <c r="DX66" s="129"/>
      <c r="DY66" s="129"/>
      <c r="DZ66" s="129"/>
      <c r="EA66" s="129"/>
      <c r="EB66" s="129"/>
      <c r="EC66" s="129"/>
      <c r="ED66" s="129"/>
      <c r="EE66" s="129"/>
      <c r="EF66" s="129"/>
      <c r="EG66" s="129"/>
      <c r="EH66" s="129"/>
      <c r="EI66" s="129"/>
      <c r="EJ66" s="129"/>
      <c r="EK66" s="129"/>
      <c r="EL66" s="129"/>
      <c r="EM66" s="129"/>
      <c r="EN66" s="129"/>
      <c r="EO66" s="129"/>
      <c r="EP66" s="129"/>
      <c r="EQ66" s="129"/>
      <c r="ER66" s="129"/>
      <c r="ES66" s="129"/>
      <c r="ET66" s="129"/>
      <c r="EU66" s="129"/>
      <c r="EV66" s="129"/>
      <c r="EW66" s="129"/>
    </row>
    <row r="67" spans="2:153" ht="13.5" thickBot="1" x14ac:dyDescent="0.25">
      <c r="B67" s="19"/>
      <c r="D67" s="101">
        <f>G66</f>
        <v>0.16867469879518071</v>
      </c>
      <c r="E67" s="97">
        <f>E66*E64</f>
        <v>3.0120481927710845E-3</v>
      </c>
      <c r="F67" s="97">
        <f>F66*F64</f>
        <v>0</v>
      </c>
      <c r="G67" s="97">
        <f t="shared" ref="G67:L67" si="13">G66*G64</f>
        <v>0.33734939759036142</v>
      </c>
      <c r="H67" s="97">
        <f t="shared" si="13"/>
        <v>0.7168674698795181</v>
      </c>
      <c r="I67" s="97">
        <f t="shared" si="13"/>
        <v>1.4849397590361446</v>
      </c>
      <c r="J67" s="97">
        <f t="shared" si="13"/>
        <v>1.6234939759036147</v>
      </c>
      <c r="K67" s="97">
        <f t="shared" si="13"/>
        <v>4.8915662650602405</v>
      </c>
      <c r="L67" s="97">
        <f t="shared" si="13"/>
        <v>17.16566265060241</v>
      </c>
      <c r="M67" s="98">
        <f>SUM(E67:L67)</f>
        <v>26.222891566265062</v>
      </c>
      <c r="N67" s="99"/>
      <c r="O67" s="97">
        <f>M67</f>
        <v>26.222891566265062</v>
      </c>
      <c r="P67" s="100">
        <f>D67</f>
        <v>0.16867469879518071</v>
      </c>
      <c r="Q67" s="71">
        <f>O67/P67</f>
        <v>155.46428571428572</v>
      </c>
      <c r="R67" s="20"/>
      <c r="X67" s="120"/>
      <c r="Z67" s="49"/>
      <c r="AA67" s="49"/>
      <c r="AB67" s="49"/>
      <c r="AC67" s="49"/>
      <c r="AD67" s="49"/>
      <c r="BA67" s="126">
        <v>0.61</v>
      </c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</row>
    <row r="68" spans="2:153" ht="13.5" thickBot="1" x14ac:dyDescent="0.25">
      <c r="B68" s="19"/>
      <c r="D68" s="25" t="s">
        <v>12</v>
      </c>
      <c r="E68" s="26">
        <f>E42-E42</f>
        <v>0</v>
      </c>
      <c r="F68" s="26">
        <f>F42-E42</f>
        <v>0.5</v>
      </c>
      <c r="G68" s="26">
        <f>G42-E42</f>
        <v>2.5</v>
      </c>
      <c r="H68" s="26">
        <f>H42-E42</f>
        <v>7.5</v>
      </c>
      <c r="I68" s="26">
        <f>I42-E42</f>
        <v>15</v>
      </c>
      <c r="J68" s="26">
        <f>J42-E42</f>
        <v>25</v>
      </c>
      <c r="K68" s="26">
        <f>K42-E42</f>
        <v>35</v>
      </c>
      <c r="L68" s="26">
        <f>L42-E42</f>
        <v>70</v>
      </c>
      <c r="M68" s="27"/>
      <c r="N68" s="28"/>
      <c r="O68" s="28"/>
      <c r="P68" s="28"/>
      <c r="Q68" s="29"/>
      <c r="X68" s="120"/>
      <c r="Z68" s="49"/>
      <c r="AA68" s="49"/>
      <c r="AB68" s="49"/>
      <c r="AC68" s="49"/>
      <c r="AD68" s="49"/>
      <c r="BA68" s="126">
        <v>0.62</v>
      </c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29"/>
      <c r="DE68" s="129"/>
      <c r="DF68" s="129"/>
      <c r="DG68" s="129"/>
      <c r="DH68" s="129"/>
      <c r="DI68" s="129"/>
      <c r="DJ68" s="129"/>
      <c r="DK68" s="129"/>
      <c r="DL68" s="129"/>
      <c r="DM68" s="129"/>
      <c r="DN68" s="129"/>
      <c r="DO68" s="129"/>
      <c r="DP68" s="129"/>
      <c r="DQ68" s="129"/>
      <c r="DR68" s="129"/>
      <c r="DS68" s="129"/>
      <c r="DT68" s="129"/>
      <c r="DU68" s="129"/>
      <c r="DV68" s="129"/>
      <c r="DW68" s="129"/>
      <c r="DX68" s="129"/>
      <c r="DY68" s="129"/>
      <c r="DZ68" s="129"/>
      <c r="EA68" s="129"/>
      <c r="EB68" s="129"/>
      <c r="EC68" s="129"/>
      <c r="ED68" s="129"/>
      <c r="EE68" s="129"/>
      <c r="EF68" s="129"/>
      <c r="EG68" s="129"/>
      <c r="EH68" s="129"/>
      <c r="EI68" s="129"/>
      <c r="EJ68" s="129"/>
      <c r="EK68" s="129"/>
      <c r="EL68" s="129"/>
      <c r="EM68" s="129"/>
      <c r="EN68" s="129"/>
      <c r="EO68" s="129"/>
      <c r="EP68" s="129"/>
      <c r="EQ68" s="129"/>
      <c r="ER68" s="129"/>
      <c r="ES68" s="129"/>
      <c r="ET68" s="129"/>
      <c r="EU68" s="129"/>
      <c r="EV68" s="129"/>
      <c r="EW68" s="129"/>
    </row>
    <row r="69" spans="2:153" x14ac:dyDescent="0.2">
      <c r="B69" s="136" t="s">
        <v>37</v>
      </c>
      <c r="D69" s="39"/>
      <c r="E69" s="3">
        <v>13</v>
      </c>
      <c r="F69" s="4">
        <v>41</v>
      </c>
      <c r="G69" s="4">
        <v>40</v>
      </c>
      <c r="H69" s="4">
        <v>23</v>
      </c>
      <c r="I69" s="4">
        <v>22</v>
      </c>
      <c r="J69" s="4">
        <v>11</v>
      </c>
      <c r="K69" s="4">
        <v>18</v>
      </c>
      <c r="L69" s="5">
        <v>1</v>
      </c>
      <c r="M69" s="6">
        <v>169</v>
      </c>
      <c r="N69" s="18"/>
      <c r="O69" s="92" t="s">
        <v>57</v>
      </c>
      <c r="P69" s="102" t="s">
        <v>58</v>
      </c>
      <c r="Q69" s="31"/>
      <c r="X69" s="120"/>
      <c r="Z69" s="49"/>
      <c r="AA69" s="49"/>
      <c r="AB69" s="49"/>
      <c r="AC69" s="49"/>
      <c r="AD69" s="49"/>
      <c r="BA69" s="126">
        <v>0.63</v>
      </c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29"/>
      <c r="DD69" s="129"/>
      <c r="DE69" s="129"/>
      <c r="DF69" s="129"/>
      <c r="DG69" s="129"/>
      <c r="DH69" s="129"/>
      <c r="DI69" s="129"/>
      <c r="DJ69" s="129"/>
      <c r="DK69" s="129"/>
      <c r="DL69" s="129"/>
      <c r="DM69" s="129"/>
      <c r="DN69" s="129"/>
      <c r="DO69" s="129"/>
      <c r="DP69" s="129"/>
      <c r="DQ69" s="129"/>
      <c r="DR69" s="129"/>
      <c r="DS69" s="129"/>
      <c r="DT69" s="129"/>
      <c r="DU69" s="129"/>
      <c r="DV69" s="129"/>
      <c r="DW69" s="129"/>
      <c r="DX69" s="129"/>
      <c r="DY69" s="129"/>
      <c r="DZ69" s="129"/>
      <c r="EA69" s="129"/>
      <c r="EB69" s="129"/>
      <c r="EC69" s="129"/>
      <c r="ED69" s="129"/>
      <c r="EE69" s="129"/>
      <c r="EF69" s="129"/>
      <c r="EG69" s="129"/>
      <c r="EH69" s="129"/>
      <c r="EI69" s="129"/>
      <c r="EJ69" s="129"/>
      <c r="EK69" s="129"/>
      <c r="EL69" s="129"/>
      <c r="EM69" s="129"/>
      <c r="EN69" s="129"/>
      <c r="EO69" s="129"/>
      <c r="EP69" s="129"/>
      <c r="EQ69" s="129"/>
      <c r="ER69" s="129"/>
      <c r="ES69" s="129"/>
      <c r="ET69" s="129"/>
      <c r="EU69" s="129"/>
      <c r="EV69" s="129"/>
      <c r="EW69" s="129"/>
    </row>
    <row r="70" spans="2:153" ht="13.5" thickBot="1" x14ac:dyDescent="0.25">
      <c r="B70" s="137"/>
      <c r="D70" s="32" t="s">
        <v>13</v>
      </c>
      <c r="E70" s="7">
        <v>7.6923076923076927E-2</v>
      </c>
      <c r="F70" s="8">
        <v>0.24260355029585798</v>
      </c>
      <c r="G70" s="8">
        <v>0.23668639053254437</v>
      </c>
      <c r="H70" s="8">
        <v>0.13609467455621302</v>
      </c>
      <c r="I70" s="8">
        <v>0.13017751479289941</v>
      </c>
      <c r="J70" s="8">
        <v>6.5088757396449703E-2</v>
      </c>
      <c r="K70" s="8">
        <v>0.10650887573964497</v>
      </c>
      <c r="L70" s="9">
        <v>5.9171597633136093E-3</v>
      </c>
      <c r="M70" s="10">
        <v>1</v>
      </c>
      <c r="N70" s="18"/>
      <c r="O70" s="33" t="s">
        <v>10</v>
      </c>
      <c r="P70" s="33" t="s">
        <v>11</v>
      </c>
      <c r="Q70" s="34" t="s">
        <v>9</v>
      </c>
      <c r="X70" s="120"/>
      <c r="Z70" s="49"/>
      <c r="AA70" s="49"/>
      <c r="AB70" s="49"/>
      <c r="AC70" s="49"/>
      <c r="AD70" s="49"/>
      <c r="BA70" s="126">
        <v>0.64</v>
      </c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</row>
    <row r="71" spans="2:153" ht="13.5" thickBot="1" x14ac:dyDescent="0.25">
      <c r="B71" s="19"/>
      <c r="D71" s="101">
        <f>E70</f>
        <v>7.6923076923076927E-2</v>
      </c>
      <c r="E71" s="97">
        <f>E70*E68</f>
        <v>0</v>
      </c>
      <c r="F71" s="97">
        <f>F70*F68</f>
        <v>0.12130177514792899</v>
      </c>
      <c r="G71" s="97">
        <f t="shared" ref="G71:L71" si="14">G70*G68</f>
        <v>0.59171597633136086</v>
      </c>
      <c r="H71" s="97">
        <f t="shared" si="14"/>
        <v>1.0207100591715976</v>
      </c>
      <c r="I71" s="97">
        <f t="shared" si="14"/>
        <v>1.9526627218934911</v>
      </c>
      <c r="J71" s="97">
        <f t="shared" si="14"/>
        <v>1.6272189349112427</v>
      </c>
      <c r="K71" s="97">
        <f t="shared" si="14"/>
        <v>3.7278106508875739</v>
      </c>
      <c r="L71" s="97">
        <f t="shared" si="14"/>
        <v>0.41420118343195267</v>
      </c>
      <c r="M71" s="98">
        <f>SUM(E71:L71)</f>
        <v>9.4556213017751478</v>
      </c>
      <c r="N71" s="99"/>
      <c r="O71" s="97">
        <f>M71</f>
        <v>9.4556213017751478</v>
      </c>
      <c r="P71" s="100">
        <f>D71</f>
        <v>7.6923076923076927E-2</v>
      </c>
      <c r="Q71" s="71">
        <f>O71/P71</f>
        <v>122.92307692307692</v>
      </c>
      <c r="X71" s="120"/>
      <c r="Z71" s="49"/>
      <c r="AA71" s="49"/>
      <c r="AB71" s="49"/>
      <c r="AC71" s="49"/>
      <c r="AD71" s="49"/>
      <c r="BA71" s="126">
        <v>0.65</v>
      </c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29"/>
      <c r="DF71" s="129"/>
      <c r="DG71" s="129"/>
      <c r="DH71" s="129"/>
      <c r="DI71" s="129"/>
      <c r="DJ71" s="129"/>
      <c r="DK71" s="129"/>
      <c r="DL71" s="129"/>
      <c r="DM71" s="129"/>
      <c r="DN71" s="129"/>
      <c r="DO71" s="129"/>
      <c r="DP71" s="129"/>
      <c r="DQ71" s="129"/>
      <c r="DR71" s="129"/>
      <c r="DS71" s="129"/>
      <c r="DT71" s="129"/>
      <c r="DU71" s="129"/>
      <c r="DV71" s="129"/>
      <c r="DW71" s="129"/>
      <c r="DX71" s="129"/>
      <c r="DY71" s="129"/>
      <c r="DZ71" s="129"/>
      <c r="EA71" s="129"/>
      <c r="EB71" s="129"/>
      <c r="EC71" s="129"/>
      <c r="ED71" s="129"/>
      <c r="EE71" s="129"/>
      <c r="EF71" s="129"/>
      <c r="EG71" s="129"/>
      <c r="EH71" s="129"/>
      <c r="EI71" s="129"/>
      <c r="EJ71" s="129"/>
      <c r="EK71" s="129"/>
      <c r="EL71" s="129"/>
      <c r="EM71" s="129"/>
      <c r="EN71" s="129"/>
      <c r="EO71" s="129"/>
      <c r="EP71" s="129"/>
      <c r="EQ71" s="129"/>
      <c r="ER71" s="129"/>
      <c r="ES71" s="129"/>
      <c r="ET71" s="129"/>
      <c r="EU71" s="129"/>
      <c r="EV71" s="129"/>
      <c r="EW71" s="129"/>
    </row>
    <row r="72" spans="2:153" ht="13.5" thickBot="1" x14ac:dyDescent="0.25">
      <c r="B72" s="19"/>
      <c r="D72" s="25" t="s">
        <v>12</v>
      </c>
      <c r="E72" s="26">
        <f>E42-E42</f>
        <v>0</v>
      </c>
      <c r="F72" s="26">
        <f>F42-E42</f>
        <v>0.5</v>
      </c>
      <c r="G72" s="26">
        <f>G42-E42</f>
        <v>2.5</v>
      </c>
      <c r="H72" s="26">
        <f>H42-E72</f>
        <v>7.5</v>
      </c>
      <c r="I72" s="26">
        <f>I42-E42</f>
        <v>15</v>
      </c>
      <c r="J72" s="26">
        <f>J42-E42</f>
        <v>25</v>
      </c>
      <c r="K72" s="26">
        <f>K42-E42</f>
        <v>35</v>
      </c>
      <c r="L72" s="26">
        <f>L42-E42</f>
        <v>70</v>
      </c>
      <c r="M72" s="27"/>
      <c r="N72" s="28"/>
      <c r="O72" s="28"/>
      <c r="P72" s="28"/>
      <c r="Q72" s="29"/>
      <c r="R72" s="2"/>
      <c r="X72" s="120"/>
      <c r="Z72" s="49"/>
      <c r="AA72" s="49"/>
      <c r="AB72" s="49"/>
      <c r="AC72" s="49"/>
      <c r="AD72" s="49"/>
      <c r="BA72" s="126">
        <v>0.66</v>
      </c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29"/>
      <c r="DE72" s="129"/>
      <c r="DF72" s="129"/>
      <c r="DG72" s="129"/>
      <c r="DH72" s="129"/>
      <c r="DI72" s="129"/>
      <c r="DJ72" s="129"/>
      <c r="DK72" s="129"/>
      <c r="DL72" s="129"/>
      <c r="DM72" s="129"/>
      <c r="DN72" s="129"/>
      <c r="DO72" s="129"/>
      <c r="DP72" s="129"/>
      <c r="DQ72" s="129"/>
      <c r="DR72" s="129"/>
      <c r="DS72" s="129"/>
      <c r="DT72" s="129"/>
      <c r="DU72" s="129"/>
      <c r="DV72" s="129"/>
      <c r="DW72" s="129"/>
      <c r="DX72" s="129"/>
      <c r="DY72" s="129"/>
      <c r="DZ72" s="129"/>
      <c r="EA72" s="129"/>
      <c r="EB72" s="129"/>
      <c r="EC72" s="129"/>
      <c r="ED72" s="129"/>
      <c r="EE72" s="129"/>
      <c r="EF72" s="129"/>
      <c r="EG72" s="129"/>
      <c r="EH72" s="129"/>
      <c r="EI72" s="129"/>
      <c r="EJ72" s="129"/>
      <c r="EK72" s="129"/>
      <c r="EL72" s="129"/>
      <c r="EM72" s="129"/>
      <c r="EN72" s="129"/>
      <c r="EO72" s="129"/>
      <c r="EP72" s="129"/>
      <c r="EQ72" s="129"/>
      <c r="ER72" s="129"/>
      <c r="ES72" s="129"/>
      <c r="ET72" s="129"/>
      <c r="EU72" s="129"/>
      <c r="EV72" s="129"/>
      <c r="EW72" s="129"/>
    </row>
    <row r="73" spans="2:153" x14ac:dyDescent="0.2">
      <c r="B73" s="136" t="s">
        <v>38</v>
      </c>
      <c r="D73" s="39"/>
      <c r="E73" s="22">
        <v>3</v>
      </c>
      <c r="F73" s="11">
        <v>38</v>
      </c>
      <c r="G73" s="4">
        <v>27</v>
      </c>
      <c r="H73" s="4">
        <v>12</v>
      </c>
      <c r="I73" s="4">
        <v>15</v>
      </c>
      <c r="J73" s="4">
        <v>9</v>
      </c>
      <c r="K73" s="4">
        <v>19</v>
      </c>
      <c r="L73" s="5">
        <v>45</v>
      </c>
      <c r="M73" s="6">
        <v>168</v>
      </c>
      <c r="N73" s="18"/>
      <c r="O73" s="92" t="s">
        <v>57</v>
      </c>
      <c r="P73" s="102" t="s">
        <v>58</v>
      </c>
      <c r="Q73" s="31"/>
      <c r="X73" s="120"/>
      <c r="Z73" s="49"/>
      <c r="AA73" s="49"/>
      <c r="AB73" s="49"/>
      <c r="AC73" s="49"/>
      <c r="AD73" s="49"/>
      <c r="BA73" s="126">
        <v>0.67</v>
      </c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29"/>
      <c r="DE73" s="129"/>
      <c r="DF73" s="129"/>
      <c r="DG73" s="129"/>
      <c r="DH73" s="129"/>
      <c r="DI73" s="129"/>
      <c r="DJ73" s="129"/>
      <c r="DK73" s="129"/>
      <c r="DL73" s="129"/>
      <c r="DM73" s="129"/>
      <c r="DN73" s="129"/>
      <c r="DO73" s="129"/>
      <c r="DP73" s="129"/>
      <c r="DQ73" s="129"/>
      <c r="DR73" s="129"/>
      <c r="DS73" s="129"/>
      <c r="DT73" s="129"/>
      <c r="DU73" s="129"/>
      <c r="DV73" s="129"/>
      <c r="DW73" s="129"/>
      <c r="DX73" s="129"/>
      <c r="DY73" s="129"/>
      <c r="DZ73" s="129"/>
      <c r="EA73" s="129"/>
      <c r="EB73" s="129"/>
      <c r="EC73" s="129"/>
      <c r="ED73" s="129"/>
      <c r="EE73" s="129"/>
      <c r="EF73" s="129"/>
      <c r="EG73" s="129"/>
      <c r="EH73" s="129"/>
      <c r="EI73" s="129"/>
      <c r="EJ73" s="129"/>
      <c r="EK73" s="129"/>
      <c r="EL73" s="129"/>
      <c r="EM73" s="129"/>
      <c r="EN73" s="129"/>
      <c r="EO73" s="129"/>
      <c r="EP73" s="129"/>
      <c r="EQ73" s="129"/>
      <c r="ER73" s="129"/>
      <c r="ES73" s="129"/>
      <c r="ET73" s="129"/>
      <c r="EU73" s="129"/>
      <c r="EV73" s="129"/>
      <c r="EW73" s="129"/>
    </row>
    <row r="74" spans="2:153" ht="13.5" thickBot="1" x14ac:dyDescent="0.25">
      <c r="B74" s="137"/>
      <c r="D74" s="32" t="s">
        <v>13</v>
      </c>
      <c r="E74" s="23">
        <v>1.7857142857142856E-2</v>
      </c>
      <c r="F74" s="24">
        <v>0.22619047619047619</v>
      </c>
      <c r="G74" s="8">
        <v>0.16071428571428573</v>
      </c>
      <c r="H74" s="8">
        <v>7.1428571428571425E-2</v>
      </c>
      <c r="I74" s="8">
        <v>8.9285714285714288E-2</v>
      </c>
      <c r="J74" s="8">
        <v>5.3571428571428568E-2</v>
      </c>
      <c r="K74" s="8">
        <v>0.1130952380952381</v>
      </c>
      <c r="L74" s="9">
        <v>0.26785714285714285</v>
      </c>
      <c r="M74" s="10">
        <v>1</v>
      </c>
      <c r="N74" s="18"/>
      <c r="O74" s="33" t="s">
        <v>10</v>
      </c>
      <c r="P74" s="33" t="s">
        <v>11</v>
      </c>
      <c r="Q74" s="34" t="s">
        <v>9</v>
      </c>
      <c r="X74" s="120"/>
      <c r="Z74" s="49"/>
      <c r="AA74" s="49"/>
      <c r="AB74" s="49"/>
      <c r="AC74" s="49"/>
      <c r="AD74" s="49"/>
      <c r="BA74" s="126">
        <v>0.68</v>
      </c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29"/>
      <c r="DE74" s="129"/>
      <c r="DF74" s="129"/>
      <c r="DG74" s="129"/>
      <c r="DH74" s="129"/>
      <c r="DI74" s="129"/>
      <c r="DJ74" s="129"/>
      <c r="DK74" s="129"/>
      <c r="DL74" s="129"/>
      <c r="DM74" s="129"/>
      <c r="DN74" s="129"/>
      <c r="DO74" s="129"/>
      <c r="DP74" s="129"/>
      <c r="DQ74" s="129"/>
      <c r="DR74" s="129"/>
      <c r="DS74" s="129"/>
      <c r="DT74" s="129"/>
      <c r="DU74" s="129"/>
      <c r="DV74" s="129"/>
      <c r="DW74" s="129"/>
      <c r="DX74" s="129"/>
      <c r="DY74" s="129"/>
      <c r="DZ74" s="129"/>
      <c r="EA74" s="129"/>
      <c r="EB74" s="129"/>
      <c r="EC74" s="129"/>
      <c r="ED74" s="129"/>
      <c r="EE74" s="129"/>
      <c r="EF74" s="129"/>
      <c r="EG74" s="129"/>
      <c r="EH74" s="129"/>
      <c r="EI74" s="129"/>
      <c r="EJ74" s="129"/>
      <c r="EK74" s="129"/>
      <c r="EL74" s="129"/>
      <c r="EM74" s="129"/>
      <c r="EN74" s="129"/>
      <c r="EO74" s="129"/>
      <c r="EP74" s="129"/>
      <c r="EQ74" s="129"/>
      <c r="ER74" s="129"/>
      <c r="ES74" s="129"/>
      <c r="ET74" s="129"/>
      <c r="EU74" s="129"/>
      <c r="EV74" s="129"/>
      <c r="EW74" s="129"/>
    </row>
    <row r="75" spans="2:153" ht="13.5" thickBot="1" x14ac:dyDescent="0.25">
      <c r="D75" s="101">
        <f>E74</f>
        <v>1.7857142857142856E-2</v>
      </c>
      <c r="E75" s="97">
        <f>E74*E72</f>
        <v>0</v>
      </c>
      <c r="F75" s="97">
        <f>F74*F72</f>
        <v>0.1130952380952381</v>
      </c>
      <c r="G75" s="97">
        <f t="shared" ref="G75:L75" si="15">G74*G72</f>
        <v>0.4017857142857143</v>
      </c>
      <c r="H75" s="97">
        <f t="shared" si="15"/>
        <v>0.5357142857142857</v>
      </c>
      <c r="I75" s="97">
        <f t="shared" si="15"/>
        <v>1.3392857142857144</v>
      </c>
      <c r="J75" s="97">
        <f t="shared" si="15"/>
        <v>1.3392857142857142</v>
      </c>
      <c r="K75" s="97">
        <f t="shared" si="15"/>
        <v>3.9583333333333335</v>
      </c>
      <c r="L75" s="97">
        <f t="shared" si="15"/>
        <v>18.75</v>
      </c>
      <c r="M75" s="98">
        <f>SUM(E75:L75)</f>
        <v>26.4375</v>
      </c>
      <c r="N75" s="99"/>
      <c r="O75" s="97">
        <f>M75</f>
        <v>26.4375</v>
      </c>
      <c r="P75" s="100">
        <f>D75</f>
        <v>1.7857142857142856E-2</v>
      </c>
      <c r="Q75" s="71">
        <f>O75/P75</f>
        <v>1480.5</v>
      </c>
      <c r="R75" s="68" t="s">
        <v>55</v>
      </c>
      <c r="S75" s="67" t="s">
        <v>54</v>
      </c>
      <c r="X75" s="120"/>
      <c r="BA75" s="126">
        <v>0.69</v>
      </c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  <c r="DB75" s="129"/>
      <c r="DC75" s="129"/>
      <c r="DD75" s="129"/>
      <c r="DE75" s="129"/>
      <c r="DF75" s="129"/>
      <c r="DG75" s="129"/>
      <c r="DH75" s="129"/>
      <c r="DI75" s="129"/>
      <c r="DJ75" s="129"/>
      <c r="DK75" s="129"/>
      <c r="DL75" s="129"/>
      <c r="DM75" s="129"/>
      <c r="DN75" s="129"/>
      <c r="DO75" s="129"/>
      <c r="DP75" s="129"/>
      <c r="DQ75" s="129"/>
      <c r="DR75" s="129"/>
      <c r="DS75" s="129"/>
      <c r="DT75" s="129"/>
      <c r="DU75" s="129"/>
      <c r="DV75" s="129"/>
      <c r="DW75" s="129"/>
      <c r="DX75" s="129"/>
      <c r="DY75" s="129"/>
      <c r="DZ75" s="129"/>
      <c r="EA75" s="129"/>
      <c r="EB75" s="129"/>
      <c r="EC75" s="129"/>
      <c r="ED75" s="129"/>
      <c r="EE75" s="129"/>
      <c r="EF75" s="129"/>
      <c r="EG75" s="129"/>
      <c r="EH75" s="129"/>
      <c r="EI75" s="129"/>
      <c r="EJ75" s="129"/>
      <c r="EK75" s="129"/>
      <c r="EL75" s="129"/>
      <c r="EM75" s="129"/>
      <c r="EN75" s="129"/>
      <c r="EO75" s="129"/>
      <c r="EP75" s="129"/>
      <c r="EQ75" s="129"/>
      <c r="ER75" s="129"/>
      <c r="ES75" s="129"/>
      <c r="ET75" s="129"/>
      <c r="EU75" s="129"/>
      <c r="EV75" s="129"/>
      <c r="EW75" s="129"/>
    </row>
    <row r="76" spans="2:153" ht="13.5" thickBot="1" x14ac:dyDescent="0.25">
      <c r="D76" s="18"/>
      <c r="E76" s="18"/>
      <c r="F76" s="18"/>
      <c r="G76" s="18"/>
      <c r="H76" s="18"/>
      <c r="I76" s="18"/>
      <c r="J76" s="18"/>
      <c r="K76" s="18"/>
      <c r="L76" s="18"/>
      <c r="M76" s="18"/>
      <c r="R76" s="68" t="s">
        <v>17</v>
      </c>
      <c r="S76" s="67" t="s">
        <v>16</v>
      </c>
      <c r="T76" s="69" t="s">
        <v>9</v>
      </c>
      <c r="X76" s="120"/>
      <c r="BA76" s="126">
        <v>0.7</v>
      </c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</row>
    <row r="77" spans="2:153" x14ac:dyDescent="0.2">
      <c r="D77" s="93" t="s">
        <v>43</v>
      </c>
      <c r="E77" s="105">
        <f>S77</f>
        <v>9.8853651500886069E-2</v>
      </c>
      <c r="F77" s="90" t="s">
        <v>59</v>
      </c>
      <c r="G77" s="90"/>
      <c r="H77" s="106"/>
      <c r="I77" s="106"/>
      <c r="J77" s="107"/>
      <c r="K77" s="107"/>
      <c r="L77" s="107"/>
      <c r="M77" s="107"/>
      <c r="N77" s="107"/>
      <c r="O77" s="107"/>
      <c r="P77" s="107"/>
      <c r="Q77" s="107" t="s">
        <v>14</v>
      </c>
      <c r="R77" s="65">
        <f>(O75+O71+O67+O63+O59+O55+O51+O47-E51-F51-E55-E59-E67)/8</f>
        <v>20.355049682501871</v>
      </c>
      <c r="S77" s="66">
        <f>(P75+P71+P67+P63+P59+P55+P51+P47)/8</f>
        <v>9.8853651500886069E-2</v>
      </c>
      <c r="T77" s="88">
        <f>R77/S77</f>
        <v>205.91095395519528</v>
      </c>
      <c r="X77" s="120"/>
      <c r="BA77" s="126">
        <v>0.71</v>
      </c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  <c r="CY77" s="129"/>
      <c r="CZ77" s="129"/>
      <c r="DA77" s="129"/>
      <c r="DB77" s="129"/>
      <c r="DC77" s="129"/>
      <c r="DD77" s="129"/>
      <c r="DE77" s="129"/>
      <c r="DF77" s="129"/>
      <c r="DG77" s="129"/>
      <c r="DH77" s="129"/>
      <c r="DI77" s="129"/>
      <c r="DJ77" s="129"/>
      <c r="DK77" s="129"/>
      <c r="DL77" s="129"/>
      <c r="DM77" s="129"/>
      <c r="DN77" s="129"/>
      <c r="DO77" s="129"/>
      <c r="DP77" s="129"/>
      <c r="DQ77" s="129"/>
      <c r="DR77" s="129"/>
      <c r="DS77" s="129"/>
      <c r="DT77" s="129"/>
      <c r="DU77" s="129"/>
      <c r="DV77" s="129"/>
      <c r="DW77" s="129"/>
      <c r="DX77" s="129"/>
      <c r="DY77" s="129"/>
      <c r="DZ77" s="129"/>
      <c r="EA77" s="129"/>
      <c r="EB77" s="129"/>
      <c r="EC77" s="129"/>
      <c r="ED77" s="129"/>
      <c r="EE77" s="129"/>
      <c r="EF77" s="129"/>
      <c r="EG77" s="129"/>
      <c r="EH77" s="129"/>
      <c r="EI77" s="129"/>
      <c r="EJ77" s="129"/>
      <c r="EK77" s="129"/>
      <c r="EL77" s="129"/>
      <c r="EM77" s="129"/>
      <c r="EN77" s="129"/>
      <c r="EO77" s="129"/>
      <c r="EP77" s="129"/>
      <c r="EQ77" s="129"/>
      <c r="ER77" s="129"/>
      <c r="ES77" s="129"/>
      <c r="ET77" s="129"/>
      <c r="EU77" s="129"/>
      <c r="EV77" s="129"/>
      <c r="EW77" s="129"/>
    </row>
    <row r="78" spans="2:153" x14ac:dyDescent="0.2">
      <c r="D78" s="93" t="s">
        <v>43</v>
      </c>
      <c r="E78" s="109">
        <f>(E50+F50+E54+E58+E66)/8</f>
        <v>1.5616353834611482E-2</v>
      </c>
      <c r="F78" s="110" t="s">
        <v>60</v>
      </c>
      <c r="G78" s="90"/>
      <c r="H78" s="90"/>
      <c r="I78" s="106"/>
      <c r="J78" s="107"/>
      <c r="K78" s="93" t="s">
        <v>43</v>
      </c>
      <c r="L78" s="103">
        <f>1-E77-E78</f>
        <v>0.88552999466450244</v>
      </c>
      <c r="M78" s="91" t="s">
        <v>56</v>
      </c>
      <c r="N78" s="90"/>
      <c r="O78" s="90"/>
      <c r="P78" s="90"/>
      <c r="Q78" s="90"/>
      <c r="R78" s="89">
        <f>R77/L78</f>
        <v>22.986290475924214</v>
      </c>
      <c r="S78" s="90" t="s">
        <v>42</v>
      </c>
      <c r="T78" s="111"/>
      <c r="X78" s="120"/>
      <c r="BA78" s="126">
        <v>0.72</v>
      </c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29"/>
      <c r="CL78" s="129"/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29"/>
      <c r="DE78" s="129"/>
      <c r="DF78" s="129"/>
      <c r="DG78" s="129"/>
      <c r="DH78" s="129"/>
      <c r="DI78" s="129"/>
      <c r="DJ78" s="129"/>
      <c r="DK78" s="129"/>
      <c r="DL78" s="129"/>
      <c r="DM78" s="129"/>
      <c r="DN78" s="129"/>
      <c r="DO78" s="129"/>
      <c r="DP78" s="129"/>
      <c r="DQ78" s="129"/>
      <c r="DR78" s="129"/>
      <c r="DS78" s="129"/>
      <c r="DT78" s="129"/>
      <c r="DU78" s="129"/>
      <c r="DV78" s="129"/>
      <c r="DW78" s="129"/>
      <c r="DX78" s="129"/>
      <c r="DY78" s="129"/>
      <c r="DZ78" s="129"/>
      <c r="EA78" s="129"/>
      <c r="EB78" s="129"/>
      <c r="EC78" s="129"/>
      <c r="ED78" s="129"/>
      <c r="EE78" s="129"/>
      <c r="EF78" s="129"/>
      <c r="EG78" s="129"/>
      <c r="EH78" s="129"/>
      <c r="EI78" s="129"/>
      <c r="EJ78" s="129"/>
      <c r="EK78" s="129"/>
      <c r="EL78" s="129"/>
      <c r="EM78" s="129"/>
      <c r="EN78" s="129"/>
      <c r="EO78" s="129"/>
      <c r="EP78" s="129"/>
      <c r="EQ78" s="129"/>
      <c r="ER78" s="129"/>
      <c r="ES78" s="129"/>
      <c r="ET78" s="129"/>
      <c r="EU78" s="129"/>
      <c r="EV78" s="129"/>
      <c r="EW78" s="129"/>
    </row>
    <row r="79" spans="2:153" ht="13.5" thickBot="1" x14ac:dyDescent="0.25">
      <c r="X79" s="120"/>
      <c r="BA79" s="126">
        <v>0.73</v>
      </c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</row>
    <row r="80" spans="2:153" ht="13.5" thickBot="1" x14ac:dyDescent="0.25">
      <c r="D80" s="52" t="s">
        <v>41</v>
      </c>
      <c r="E80" s="61"/>
      <c r="F80" s="61"/>
      <c r="G80" s="62"/>
      <c r="H80" s="61"/>
      <c r="I80" s="61"/>
      <c r="J80" s="61"/>
      <c r="K80" s="61"/>
      <c r="L80" s="61"/>
      <c r="M80" s="63"/>
      <c r="N80" s="63"/>
      <c r="O80" s="63"/>
      <c r="P80" s="63"/>
      <c r="Q80" s="64"/>
      <c r="X80" s="120"/>
      <c r="BA80" s="126">
        <v>0.74</v>
      </c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29"/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29"/>
      <c r="DE80" s="129"/>
      <c r="DF80" s="129"/>
      <c r="DG80" s="129"/>
      <c r="DH80" s="129"/>
      <c r="DI80" s="129"/>
      <c r="DJ80" s="129"/>
      <c r="DK80" s="129"/>
      <c r="DL80" s="129"/>
      <c r="DM80" s="129"/>
      <c r="DN80" s="129"/>
      <c r="DO80" s="129"/>
      <c r="DP80" s="129"/>
      <c r="DQ80" s="129"/>
      <c r="DR80" s="129"/>
      <c r="DS80" s="129"/>
      <c r="DT80" s="129"/>
      <c r="DU80" s="129"/>
      <c r="DV80" s="129"/>
      <c r="DW80" s="129"/>
      <c r="DX80" s="129"/>
      <c r="DY80" s="129"/>
      <c r="DZ80" s="129"/>
      <c r="EA80" s="129"/>
      <c r="EB80" s="129"/>
      <c r="EC80" s="129"/>
      <c r="ED80" s="129"/>
      <c r="EE80" s="129"/>
      <c r="EF80" s="129"/>
      <c r="EG80" s="129"/>
      <c r="EH80" s="129"/>
      <c r="EI80" s="129"/>
      <c r="EJ80" s="129"/>
      <c r="EK80" s="129"/>
      <c r="EL80" s="129"/>
      <c r="EM80" s="129"/>
      <c r="EN80" s="129"/>
      <c r="EO80" s="129"/>
      <c r="EP80" s="129"/>
      <c r="EQ80" s="129"/>
      <c r="ER80" s="129"/>
      <c r="ES80" s="129"/>
      <c r="ET80" s="129"/>
      <c r="EU80" s="129"/>
      <c r="EV80" s="129"/>
      <c r="EW80" s="129"/>
    </row>
    <row r="81" spans="2:153" ht="13.5" thickBot="1" x14ac:dyDescent="0.25">
      <c r="D81" s="42" t="s">
        <v>15</v>
      </c>
      <c r="E81" s="43">
        <v>0</v>
      </c>
      <c r="F81" s="43">
        <v>0.5</v>
      </c>
      <c r="G81" s="43">
        <v>2.5</v>
      </c>
      <c r="H81" s="43">
        <v>7.5</v>
      </c>
      <c r="I81" s="43">
        <v>15</v>
      </c>
      <c r="J81" s="43">
        <v>25</v>
      </c>
      <c r="K81" s="43">
        <v>35</v>
      </c>
      <c r="L81" s="43">
        <v>70</v>
      </c>
      <c r="M81" s="17"/>
      <c r="N81" s="19"/>
      <c r="O81" s="19"/>
      <c r="P81" s="19"/>
      <c r="U81" s="124"/>
      <c r="V81" s="1"/>
      <c r="W81" s="1"/>
      <c r="X81" s="120"/>
      <c r="BA81" s="126">
        <v>0.75</v>
      </c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129"/>
      <c r="CZ81" s="129"/>
      <c r="DA81" s="129"/>
      <c r="DB81" s="129"/>
      <c r="DC81" s="129"/>
      <c r="DD81" s="129"/>
      <c r="DE81" s="129"/>
      <c r="DF81" s="129"/>
      <c r="DG81" s="129"/>
      <c r="DH81" s="129"/>
      <c r="DI81" s="129"/>
      <c r="DJ81" s="129"/>
      <c r="DK81" s="129"/>
      <c r="DL81" s="129"/>
      <c r="DM81" s="129"/>
      <c r="DN81" s="129"/>
      <c r="DO81" s="129"/>
      <c r="DP81" s="129"/>
      <c r="DQ81" s="129"/>
      <c r="DR81" s="129"/>
      <c r="DS81" s="129"/>
      <c r="DT81" s="129"/>
      <c r="DU81" s="129"/>
      <c r="DV81" s="129"/>
      <c r="DW81" s="129"/>
      <c r="DX81" s="129"/>
      <c r="DY81" s="129"/>
      <c r="DZ81" s="129"/>
      <c r="EA81" s="129"/>
      <c r="EB81" s="129"/>
      <c r="EC81" s="129"/>
      <c r="ED81" s="129"/>
      <c r="EE81" s="129"/>
      <c r="EF81" s="129"/>
      <c r="EG81" s="129"/>
      <c r="EH81" s="129"/>
      <c r="EI81" s="129"/>
      <c r="EJ81" s="129"/>
      <c r="EK81" s="129"/>
      <c r="EL81" s="129"/>
      <c r="EM81" s="129"/>
      <c r="EN81" s="129"/>
      <c r="EO81" s="129"/>
      <c r="EP81" s="129"/>
      <c r="EQ81" s="129"/>
      <c r="ER81" s="129"/>
      <c r="ES81" s="129"/>
      <c r="ET81" s="129"/>
      <c r="EU81" s="129"/>
      <c r="EV81" s="129"/>
      <c r="EW81" s="129"/>
    </row>
    <row r="82" spans="2:153" ht="13.5" thickBot="1" x14ac:dyDescent="0.25">
      <c r="D82" s="44"/>
      <c r="E82" s="45">
        <v>0</v>
      </c>
      <c r="F82" s="46" t="s">
        <v>0</v>
      </c>
      <c r="G82" s="46" t="s">
        <v>1</v>
      </c>
      <c r="H82" s="46" t="s">
        <v>2</v>
      </c>
      <c r="I82" s="46" t="s">
        <v>3</v>
      </c>
      <c r="J82" s="46" t="s">
        <v>4</v>
      </c>
      <c r="K82" s="46" t="s">
        <v>5</v>
      </c>
      <c r="L82" s="47" t="s">
        <v>6</v>
      </c>
      <c r="M82" s="48" t="s">
        <v>7</v>
      </c>
      <c r="N82" s="19"/>
      <c r="O82" s="19"/>
      <c r="P82" s="19"/>
      <c r="U82" s="124"/>
      <c r="V82" s="1"/>
      <c r="W82" s="1"/>
      <c r="X82" s="120"/>
      <c r="BA82" s="126">
        <v>0.76</v>
      </c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29"/>
      <c r="DE82" s="129"/>
      <c r="DF82" s="129"/>
      <c r="DG82" s="129"/>
      <c r="DH82" s="129"/>
      <c r="DI82" s="129"/>
      <c r="DJ82" s="129"/>
      <c r="DK82" s="129"/>
      <c r="DL82" s="129"/>
      <c r="DM82" s="129"/>
      <c r="DN82" s="129"/>
      <c r="DO82" s="129"/>
      <c r="DP82" s="129"/>
      <c r="DQ82" s="129"/>
      <c r="DR82" s="129"/>
      <c r="DS82" s="129"/>
      <c r="DT82" s="129"/>
      <c r="DU82" s="129"/>
      <c r="DV82" s="129"/>
      <c r="DW82" s="129"/>
      <c r="DX82" s="129"/>
      <c r="DY82" s="129"/>
      <c r="DZ82" s="129"/>
      <c r="EA82" s="129"/>
      <c r="EB82" s="129"/>
      <c r="EC82" s="129"/>
      <c r="ED82" s="129"/>
      <c r="EE82" s="129"/>
      <c r="EF82" s="129"/>
      <c r="EG82" s="129"/>
      <c r="EH82" s="129"/>
      <c r="EI82" s="129"/>
      <c r="EJ82" s="129"/>
      <c r="EK82" s="129"/>
      <c r="EL82" s="129"/>
      <c r="EM82" s="129"/>
      <c r="EN82" s="129"/>
      <c r="EO82" s="129"/>
      <c r="EP82" s="129"/>
      <c r="EQ82" s="129"/>
      <c r="ER82" s="129"/>
      <c r="ES82" s="129"/>
      <c r="ET82" s="129"/>
      <c r="EU82" s="129"/>
      <c r="EV82" s="129"/>
      <c r="EW82" s="129"/>
    </row>
    <row r="83" spans="2:153" ht="13.5" thickBot="1" x14ac:dyDescent="0.25">
      <c r="D83" s="25" t="s">
        <v>12</v>
      </c>
      <c r="E83" s="26">
        <f>E81-E81</f>
        <v>0</v>
      </c>
      <c r="F83" s="26">
        <f>F81-E81</f>
        <v>0.5</v>
      </c>
      <c r="G83" s="26">
        <f>G81-E81</f>
        <v>2.5</v>
      </c>
      <c r="H83" s="26">
        <f>H81-E81</f>
        <v>7.5</v>
      </c>
      <c r="I83" s="26">
        <f>I81-E81</f>
        <v>15</v>
      </c>
      <c r="J83" s="26">
        <f>J81-E81</f>
        <v>25</v>
      </c>
      <c r="K83" s="26">
        <f>K81-E81</f>
        <v>35</v>
      </c>
      <c r="L83" s="26">
        <f>L81-E81</f>
        <v>70</v>
      </c>
      <c r="M83" s="27"/>
      <c r="N83" s="28"/>
      <c r="O83" s="28"/>
      <c r="P83" s="28"/>
      <c r="Q83" s="29"/>
      <c r="X83" s="120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126">
        <v>0.77</v>
      </c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  <c r="DJ83" s="128"/>
      <c r="DK83" s="128"/>
      <c r="DL83" s="128"/>
      <c r="DM83" s="128"/>
      <c r="DN83" s="128"/>
      <c r="DO83" s="128"/>
      <c r="DP83" s="128"/>
      <c r="DQ83" s="128"/>
      <c r="DR83" s="128"/>
      <c r="DS83" s="128"/>
      <c r="DT83" s="128"/>
      <c r="DU83" s="128"/>
      <c r="DV83" s="128"/>
      <c r="DW83" s="128"/>
      <c r="DX83" s="128"/>
      <c r="DY83" s="128"/>
      <c r="DZ83" s="128"/>
      <c r="EA83" s="128"/>
      <c r="EB83" s="128"/>
      <c r="EC83" s="128"/>
      <c r="ED83" s="128"/>
      <c r="EE83" s="128"/>
      <c r="EF83" s="128"/>
      <c r="EG83" s="128"/>
      <c r="EH83" s="128"/>
      <c r="EI83" s="128"/>
      <c r="EJ83" s="128"/>
      <c r="EK83" s="128"/>
      <c r="EL83" s="128"/>
      <c r="EM83" s="128"/>
      <c r="EN83" s="128"/>
      <c r="EO83" s="128"/>
      <c r="EP83" s="128"/>
      <c r="EQ83" s="128"/>
      <c r="ER83" s="128"/>
      <c r="ES83" s="128"/>
      <c r="ET83" s="128"/>
      <c r="EU83" s="128"/>
      <c r="EV83" s="128"/>
      <c r="EW83" s="128"/>
    </row>
    <row r="84" spans="2:153" x14ac:dyDescent="0.2">
      <c r="B84" s="136" t="s">
        <v>31</v>
      </c>
      <c r="D84" s="30"/>
      <c r="E84" s="3">
        <v>5</v>
      </c>
      <c r="F84" s="4">
        <v>10</v>
      </c>
      <c r="G84" s="4">
        <v>22</v>
      </c>
      <c r="H84" s="4">
        <v>22</v>
      </c>
      <c r="I84" s="4">
        <v>26</v>
      </c>
      <c r="J84" s="4">
        <v>31</v>
      </c>
      <c r="K84" s="4">
        <v>25</v>
      </c>
      <c r="L84" s="5">
        <v>13</v>
      </c>
      <c r="M84" s="6">
        <v>154</v>
      </c>
      <c r="N84" s="18"/>
      <c r="O84" s="92" t="s">
        <v>57</v>
      </c>
      <c r="P84" s="102" t="s">
        <v>58</v>
      </c>
      <c r="Q84" s="31"/>
      <c r="X84" s="120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126">
        <v>0.78</v>
      </c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  <c r="CL84" s="128"/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8"/>
      <c r="DE84" s="128"/>
      <c r="DF84" s="128"/>
      <c r="DG84" s="128"/>
      <c r="DH84" s="128"/>
      <c r="DI84" s="128"/>
      <c r="DJ84" s="128"/>
      <c r="DK84" s="128"/>
      <c r="DL84" s="128"/>
      <c r="DM84" s="128"/>
      <c r="DN84" s="128"/>
      <c r="DO84" s="128"/>
      <c r="DP84" s="128"/>
      <c r="DQ84" s="128"/>
      <c r="DR84" s="128"/>
      <c r="DS84" s="128"/>
      <c r="DT84" s="128"/>
      <c r="DU84" s="128"/>
      <c r="DV84" s="128"/>
      <c r="DW84" s="128"/>
      <c r="DX84" s="128"/>
      <c r="DY84" s="128"/>
      <c r="DZ84" s="128"/>
      <c r="EA84" s="128"/>
      <c r="EB84" s="128"/>
      <c r="EC84" s="128"/>
      <c r="ED84" s="128"/>
      <c r="EE84" s="128"/>
      <c r="EF84" s="128"/>
      <c r="EG84" s="128"/>
      <c r="EH84" s="128"/>
      <c r="EI84" s="128"/>
      <c r="EJ84" s="128"/>
      <c r="EK84" s="128"/>
      <c r="EL84" s="128"/>
      <c r="EM84" s="128"/>
      <c r="EN84" s="128"/>
      <c r="EO84" s="128"/>
      <c r="EP84" s="128"/>
      <c r="EQ84" s="128"/>
      <c r="ER84" s="128"/>
      <c r="ES84" s="128"/>
      <c r="ET84" s="128"/>
      <c r="EU84" s="128"/>
      <c r="EV84" s="128"/>
      <c r="EW84" s="128"/>
    </row>
    <row r="85" spans="2:153" ht="13.5" thickBot="1" x14ac:dyDescent="0.25">
      <c r="B85" s="137"/>
      <c r="D85" s="32" t="s">
        <v>13</v>
      </c>
      <c r="E85" s="7">
        <v>3.2467532467532464E-2</v>
      </c>
      <c r="F85" s="8">
        <v>6.4935064935064929E-2</v>
      </c>
      <c r="G85" s="8">
        <v>0.14285714285714285</v>
      </c>
      <c r="H85" s="8">
        <v>0.14285714285714285</v>
      </c>
      <c r="I85" s="8">
        <v>0.16883116883116883</v>
      </c>
      <c r="J85" s="8">
        <v>0.20129870129870131</v>
      </c>
      <c r="K85" s="8">
        <v>0.16233766233766234</v>
      </c>
      <c r="L85" s="9">
        <v>8.4415584415584416E-2</v>
      </c>
      <c r="M85" s="10">
        <v>1</v>
      </c>
      <c r="N85" s="18"/>
      <c r="O85" s="33" t="s">
        <v>10</v>
      </c>
      <c r="P85" s="33" t="s">
        <v>11</v>
      </c>
      <c r="Q85" s="34" t="s">
        <v>9</v>
      </c>
      <c r="X85" s="120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126">
        <v>0.79</v>
      </c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  <c r="CL85" s="128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8"/>
      <c r="DE85" s="128"/>
      <c r="DF85" s="128"/>
      <c r="DG85" s="128"/>
      <c r="DH85" s="128"/>
      <c r="DI85" s="128"/>
      <c r="DJ85" s="128"/>
      <c r="DK85" s="128"/>
      <c r="DL85" s="128"/>
      <c r="DM85" s="128"/>
      <c r="DN85" s="128"/>
      <c r="DO85" s="128"/>
      <c r="DP85" s="128"/>
      <c r="DQ85" s="128"/>
      <c r="DR85" s="128"/>
      <c r="DS85" s="128"/>
      <c r="DT85" s="128"/>
      <c r="DU85" s="128"/>
      <c r="DV85" s="128"/>
      <c r="DW85" s="128"/>
      <c r="DX85" s="128"/>
      <c r="DY85" s="128"/>
      <c r="DZ85" s="128"/>
      <c r="EA85" s="128"/>
      <c r="EB85" s="128"/>
      <c r="EC85" s="128"/>
      <c r="ED85" s="128"/>
      <c r="EE85" s="128"/>
      <c r="EF85" s="128"/>
      <c r="EG85" s="128"/>
      <c r="EH85" s="128"/>
      <c r="EI85" s="128"/>
      <c r="EJ85" s="128"/>
      <c r="EK85" s="128"/>
      <c r="EL85" s="128"/>
      <c r="EM85" s="128"/>
      <c r="EN85" s="128"/>
      <c r="EO85" s="128"/>
      <c r="EP85" s="128"/>
      <c r="EQ85" s="128"/>
      <c r="ER85" s="128"/>
      <c r="ES85" s="128"/>
      <c r="ET85" s="128"/>
      <c r="EU85" s="128"/>
      <c r="EV85" s="128"/>
      <c r="EW85" s="128"/>
    </row>
    <row r="86" spans="2:153" ht="13.5" thickBot="1" x14ac:dyDescent="0.25">
      <c r="B86" s="19"/>
      <c r="D86" s="101">
        <f>E85</f>
        <v>3.2467532467532464E-2</v>
      </c>
      <c r="E86" s="97">
        <f>E85*E83</f>
        <v>0</v>
      </c>
      <c r="F86" s="97">
        <f>F85*F83</f>
        <v>3.2467532467532464E-2</v>
      </c>
      <c r="G86" s="97">
        <f t="shared" ref="G86:L86" si="16">G85*G83</f>
        <v>0.3571428571428571</v>
      </c>
      <c r="H86" s="97">
        <f t="shared" si="16"/>
        <v>1.0714285714285714</v>
      </c>
      <c r="I86" s="97">
        <f t="shared" si="16"/>
        <v>2.5324675324675323</v>
      </c>
      <c r="J86" s="97">
        <f t="shared" si="16"/>
        <v>5.0324675324675328</v>
      </c>
      <c r="K86" s="97">
        <f t="shared" si="16"/>
        <v>5.6818181818181817</v>
      </c>
      <c r="L86" s="97">
        <f t="shared" si="16"/>
        <v>5.9090909090909092</v>
      </c>
      <c r="M86" s="98">
        <f>SUM(E86:L86)</f>
        <v>20.616883116883116</v>
      </c>
      <c r="N86" s="99"/>
      <c r="O86" s="97">
        <f>M86</f>
        <v>20.616883116883116</v>
      </c>
      <c r="P86" s="100">
        <f>D86</f>
        <v>3.2467532467532464E-2</v>
      </c>
      <c r="Q86" s="71">
        <f>O86/P86</f>
        <v>635</v>
      </c>
      <c r="R86" s="19"/>
      <c r="X86" s="120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126">
        <v>0.8</v>
      </c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  <c r="CL86" s="128"/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8"/>
      <c r="DE86" s="128"/>
      <c r="DF86" s="128"/>
      <c r="DG86" s="128"/>
      <c r="DH86" s="128"/>
      <c r="DI86" s="128"/>
      <c r="DJ86" s="128"/>
      <c r="DK86" s="128"/>
      <c r="DL86" s="128"/>
      <c r="DM86" s="128"/>
      <c r="DN86" s="128"/>
      <c r="DO86" s="128"/>
      <c r="DP86" s="128"/>
      <c r="DQ86" s="128"/>
      <c r="DR86" s="128"/>
      <c r="DS86" s="128"/>
      <c r="DT86" s="128"/>
      <c r="DU86" s="128"/>
      <c r="DV86" s="128"/>
      <c r="DW86" s="128"/>
      <c r="DX86" s="128"/>
      <c r="DY86" s="128"/>
      <c r="DZ86" s="128"/>
      <c r="EA86" s="128"/>
      <c r="EB86" s="128"/>
      <c r="EC86" s="128"/>
      <c r="ED86" s="128"/>
      <c r="EE86" s="128"/>
      <c r="EF86" s="128"/>
      <c r="EG86" s="128"/>
      <c r="EH86" s="128"/>
      <c r="EI86" s="128"/>
      <c r="EJ86" s="128"/>
      <c r="EK86" s="128"/>
      <c r="EL86" s="128"/>
      <c r="EM86" s="128"/>
      <c r="EN86" s="128"/>
      <c r="EO86" s="128"/>
      <c r="EP86" s="128"/>
      <c r="EQ86" s="128"/>
      <c r="ER86" s="128"/>
      <c r="ES86" s="128"/>
      <c r="ET86" s="128"/>
      <c r="EU86" s="128"/>
      <c r="EV86" s="128"/>
      <c r="EW86" s="128"/>
    </row>
    <row r="87" spans="2:153" ht="13.5" thickBot="1" x14ac:dyDescent="0.25">
      <c r="B87" s="19"/>
      <c r="D87" s="25" t="s">
        <v>12</v>
      </c>
      <c r="E87" s="26">
        <f>G81-E81</f>
        <v>2.5</v>
      </c>
      <c r="F87" s="26">
        <f>G81-F81</f>
        <v>2</v>
      </c>
      <c r="G87" s="26">
        <f>G81-G81</f>
        <v>0</v>
      </c>
      <c r="H87" s="26">
        <f>H81-G81</f>
        <v>5</v>
      </c>
      <c r="I87" s="26">
        <f>I81-G81</f>
        <v>12.5</v>
      </c>
      <c r="J87" s="26">
        <f>J81-G81</f>
        <v>22.5</v>
      </c>
      <c r="K87" s="26">
        <f>K81-G81</f>
        <v>32.5</v>
      </c>
      <c r="L87" s="26">
        <f>L81-G81</f>
        <v>67.5</v>
      </c>
      <c r="M87" s="27"/>
      <c r="N87" s="28"/>
      <c r="O87" s="28"/>
      <c r="P87" s="28"/>
      <c r="Q87" s="29"/>
      <c r="R87" s="19"/>
      <c r="X87" s="120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126">
        <v>0.81</v>
      </c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  <c r="DJ87" s="128"/>
      <c r="DK87" s="128"/>
      <c r="DL87" s="128"/>
      <c r="DM87" s="128"/>
      <c r="DN87" s="128"/>
      <c r="DO87" s="128"/>
      <c r="DP87" s="128"/>
      <c r="DQ87" s="128"/>
      <c r="DR87" s="128"/>
      <c r="DS87" s="128"/>
      <c r="DT87" s="128"/>
      <c r="DU87" s="128"/>
      <c r="DV87" s="128"/>
      <c r="DW87" s="128"/>
      <c r="DX87" s="128"/>
      <c r="DY87" s="128"/>
      <c r="DZ87" s="128"/>
      <c r="EA87" s="128"/>
      <c r="EB87" s="128"/>
      <c r="EC87" s="128"/>
      <c r="ED87" s="128"/>
      <c r="EE87" s="128"/>
      <c r="EF87" s="128"/>
      <c r="EG87" s="128"/>
      <c r="EH87" s="128"/>
      <c r="EI87" s="128"/>
      <c r="EJ87" s="128"/>
      <c r="EK87" s="128"/>
      <c r="EL87" s="128"/>
      <c r="EM87" s="128"/>
      <c r="EN87" s="128"/>
      <c r="EO87" s="128"/>
      <c r="EP87" s="128"/>
      <c r="EQ87" s="128"/>
      <c r="ER87" s="128"/>
      <c r="ES87" s="128"/>
      <c r="ET87" s="128"/>
      <c r="EU87" s="128"/>
      <c r="EV87" s="128"/>
      <c r="EW87" s="128"/>
    </row>
    <row r="88" spans="2:153" x14ac:dyDescent="0.2">
      <c r="B88" s="136" t="s">
        <v>32</v>
      </c>
      <c r="D88" s="39"/>
      <c r="E88" s="11">
        <v>0</v>
      </c>
      <c r="F88" s="4">
        <v>0</v>
      </c>
      <c r="G88" s="12">
        <v>19</v>
      </c>
      <c r="H88" s="4">
        <v>15</v>
      </c>
      <c r="I88" s="4">
        <v>36</v>
      </c>
      <c r="J88" s="4">
        <v>27</v>
      </c>
      <c r="K88" s="4">
        <v>34</v>
      </c>
      <c r="L88" s="13">
        <v>21</v>
      </c>
      <c r="M88" s="6">
        <v>152</v>
      </c>
      <c r="N88" s="18"/>
      <c r="O88" s="92" t="s">
        <v>57</v>
      </c>
      <c r="P88" s="102" t="s">
        <v>58</v>
      </c>
      <c r="Q88" s="31"/>
      <c r="X88" s="120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126">
        <v>0.82</v>
      </c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8"/>
      <c r="DE88" s="128"/>
      <c r="DF88" s="128"/>
      <c r="DG88" s="128"/>
      <c r="DH88" s="128"/>
      <c r="DI88" s="128"/>
      <c r="DJ88" s="128"/>
      <c r="DK88" s="128"/>
      <c r="DL88" s="128"/>
      <c r="DM88" s="128"/>
      <c r="DN88" s="128"/>
      <c r="DO88" s="128"/>
      <c r="DP88" s="128"/>
      <c r="DQ88" s="128"/>
      <c r="DR88" s="128"/>
      <c r="DS88" s="128"/>
      <c r="DT88" s="128"/>
      <c r="DU88" s="128"/>
      <c r="DV88" s="128"/>
      <c r="DW88" s="128"/>
      <c r="DX88" s="128"/>
      <c r="DY88" s="128"/>
      <c r="DZ88" s="128"/>
      <c r="EA88" s="128"/>
      <c r="EB88" s="128"/>
      <c r="EC88" s="128"/>
      <c r="ED88" s="128"/>
      <c r="EE88" s="128"/>
      <c r="EF88" s="128"/>
      <c r="EG88" s="128"/>
      <c r="EH88" s="128"/>
      <c r="EI88" s="128"/>
      <c r="EJ88" s="128"/>
      <c r="EK88" s="128"/>
      <c r="EL88" s="128"/>
      <c r="EM88" s="128"/>
      <c r="EN88" s="128"/>
      <c r="EO88" s="128"/>
      <c r="EP88" s="128"/>
      <c r="EQ88" s="128"/>
      <c r="ER88" s="128"/>
      <c r="ES88" s="128"/>
      <c r="ET88" s="128"/>
      <c r="EU88" s="128"/>
      <c r="EV88" s="128"/>
      <c r="EW88" s="128"/>
    </row>
    <row r="89" spans="2:153" ht="13.5" thickBot="1" x14ac:dyDescent="0.25">
      <c r="B89" s="137"/>
      <c r="D89" s="32" t="s">
        <v>13</v>
      </c>
      <c r="E89" s="14">
        <v>0</v>
      </c>
      <c r="F89" s="8">
        <v>0</v>
      </c>
      <c r="G89" s="15">
        <v>0.125</v>
      </c>
      <c r="H89" s="8">
        <v>9.8684210526315791E-2</v>
      </c>
      <c r="I89" s="8">
        <v>0.23684210526315788</v>
      </c>
      <c r="J89" s="8">
        <v>0.17763157894736842</v>
      </c>
      <c r="K89" s="8">
        <v>0.22368421052631579</v>
      </c>
      <c r="L89" s="16">
        <v>0.13815789473684212</v>
      </c>
      <c r="M89" s="10">
        <v>1</v>
      </c>
      <c r="N89" s="18"/>
      <c r="O89" s="33" t="s">
        <v>10</v>
      </c>
      <c r="P89" s="33" t="s">
        <v>11</v>
      </c>
      <c r="Q89" s="34" t="s">
        <v>9</v>
      </c>
      <c r="X89" s="120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126">
        <v>0.83</v>
      </c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  <c r="CL89" s="128"/>
      <c r="CM89" s="128"/>
      <c r="CN89" s="128"/>
      <c r="CO89" s="128"/>
      <c r="CP89" s="128"/>
      <c r="CQ89" s="128"/>
      <c r="CR89" s="128"/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8"/>
      <c r="DE89" s="128"/>
      <c r="DF89" s="128"/>
      <c r="DG89" s="128"/>
      <c r="DH89" s="128"/>
      <c r="DI89" s="128"/>
      <c r="DJ89" s="128"/>
      <c r="DK89" s="128"/>
      <c r="DL89" s="128"/>
      <c r="DM89" s="128"/>
      <c r="DN89" s="128"/>
      <c r="DO89" s="128"/>
      <c r="DP89" s="128"/>
      <c r="DQ89" s="128"/>
      <c r="DR89" s="128"/>
      <c r="DS89" s="128"/>
      <c r="DT89" s="128"/>
      <c r="DU89" s="128"/>
      <c r="DV89" s="128"/>
      <c r="DW89" s="128"/>
      <c r="DX89" s="128"/>
      <c r="DY89" s="128"/>
      <c r="DZ89" s="128"/>
      <c r="EA89" s="128"/>
      <c r="EB89" s="128"/>
      <c r="EC89" s="128"/>
      <c r="ED89" s="128"/>
      <c r="EE89" s="128"/>
      <c r="EF89" s="128"/>
      <c r="EG89" s="128"/>
      <c r="EH89" s="128"/>
      <c r="EI89" s="128"/>
      <c r="EJ89" s="128"/>
      <c r="EK89" s="128"/>
      <c r="EL89" s="128"/>
      <c r="EM89" s="128"/>
      <c r="EN89" s="128"/>
      <c r="EO89" s="128"/>
      <c r="EP89" s="128"/>
      <c r="EQ89" s="128"/>
      <c r="ER89" s="128"/>
      <c r="ES89" s="128"/>
      <c r="ET89" s="128"/>
      <c r="EU89" s="128"/>
      <c r="EV89" s="128"/>
      <c r="EW89" s="128"/>
    </row>
    <row r="90" spans="2:153" ht="13.5" thickBot="1" x14ac:dyDescent="0.25">
      <c r="B90" s="19"/>
      <c r="D90" s="101">
        <f>G89</f>
        <v>0.125</v>
      </c>
      <c r="E90" s="97">
        <f>E89*E87</f>
        <v>0</v>
      </c>
      <c r="F90" s="97">
        <f>F89*F87</f>
        <v>0</v>
      </c>
      <c r="G90" s="97">
        <f t="shared" ref="G90:L90" si="17">G89*G87</f>
        <v>0</v>
      </c>
      <c r="H90" s="97">
        <f t="shared" si="17"/>
        <v>0.49342105263157898</v>
      </c>
      <c r="I90" s="97">
        <f t="shared" si="17"/>
        <v>2.9605263157894735</v>
      </c>
      <c r="J90" s="97">
        <f t="shared" si="17"/>
        <v>3.9967105263157894</v>
      </c>
      <c r="K90" s="97">
        <f t="shared" si="17"/>
        <v>7.2697368421052628</v>
      </c>
      <c r="L90" s="97">
        <f t="shared" si="17"/>
        <v>9.3256578947368425</v>
      </c>
      <c r="M90" s="98">
        <f>SUM(E90:L90)</f>
        <v>24.046052631578945</v>
      </c>
      <c r="N90" s="99"/>
      <c r="O90" s="97">
        <f>M90</f>
        <v>24.046052631578945</v>
      </c>
      <c r="P90" s="100">
        <f>D90</f>
        <v>0.125</v>
      </c>
      <c r="Q90" s="71">
        <f>O90/P90</f>
        <v>192.36842105263156</v>
      </c>
      <c r="X90" s="120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126">
        <v>0.84</v>
      </c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8"/>
      <c r="DE90" s="128"/>
      <c r="DF90" s="128"/>
      <c r="DG90" s="128"/>
      <c r="DH90" s="128"/>
      <c r="DI90" s="128"/>
      <c r="DJ90" s="128"/>
      <c r="DK90" s="128"/>
      <c r="DL90" s="128"/>
      <c r="DM90" s="128"/>
      <c r="DN90" s="128"/>
      <c r="DO90" s="128"/>
      <c r="DP90" s="128"/>
      <c r="DQ90" s="128"/>
      <c r="DR90" s="128"/>
      <c r="DS90" s="128"/>
      <c r="DT90" s="128"/>
      <c r="DU90" s="128"/>
      <c r="DV90" s="128"/>
      <c r="DW90" s="128"/>
      <c r="DX90" s="128"/>
      <c r="DY90" s="128"/>
      <c r="DZ90" s="128"/>
      <c r="EA90" s="128"/>
      <c r="EB90" s="128"/>
      <c r="EC90" s="128"/>
      <c r="ED90" s="128"/>
      <c r="EE90" s="128"/>
      <c r="EF90" s="128"/>
      <c r="EG90" s="128"/>
      <c r="EH90" s="128"/>
      <c r="EI90" s="128"/>
      <c r="EJ90" s="128"/>
      <c r="EK90" s="128"/>
      <c r="EL90" s="128"/>
      <c r="EM90" s="128"/>
      <c r="EN90" s="128"/>
      <c r="EO90" s="128"/>
      <c r="EP90" s="128"/>
      <c r="EQ90" s="128"/>
      <c r="ER90" s="128"/>
      <c r="ES90" s="128"/>
      <c r="ET90" s="128"/>
      <c r="EU90" s="128"/>
      <c r="EV90" s="128"/>
      <c r="EW90" s="128"/>
    </row>
    <row r="91" spans="2:153" ht="13.5" thickBot="1" x14ac:dyDescent="0.25">
      <c r="B91" s="19"/>
      <c r="D91" s="25" t="s">
        <v>12</v>
      </c>
      <c r="E91" s="26">
        <f>F81-E81</f>
        <v>0.5</v>
      </c>
      <c r="F91" s="26">
        <f>F81-F81</f>
        <v>0</v>
      </c>
      <c r="G91" s="26">
        <f>G81-F81</f>
        <v>2</v>
      </c>
      <c r="H91" s="26">
        <f>H81-F81</f>
        <v>7</v>
      </c>
      <c r="I91" s="26">
        <f>I81-F81</f>
        <v>14.5</v>
      </c>
      <c r="J91" s="26">
        <f>J81-F81</f>
        <v>24.5</v>
      </c>
      <c r="K91" s="26">
        <f>K81-F81</f>
        <v>34.5</v>
      </c>
      <c r="L91" s="26">
        <f>L81-F81</f>
        <v>69.5</v>
      </c>
      <c r="M91" s="27"/>
      <c r="N91" s="28"/>
      <c r="O91" s="28"/>
      <c r="P91" s="28"/>
      <c r="Q91" s="29"/>
      <c r="X91" s="120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126">
        <v>0.85</v>
      </c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  <c r="CL91" s="128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8"/>
      <c r="DE91" s="128"/>
      <c r="DF91" s="128"/>
      <c r="DG91" s="128"/>
      <c r="DH91" s="128"/>
      <c r="DI91" s="128"/>
      <c r="DJ91" s="128"/>
      <c r="DK91" s="128"/>
      <c r="DL91" s="128"/>
      <c r="DM91" s="128"/>
      <c r="DN91" s="128"/>
      <c r="DO91" s="128"/>
      <c r="DP91" s="128"/>
      <c r="DQ91" s="128"/>
      <c r="DR91" s="128"/>
      <c r="DS91" s="128"/>
      <c r="DT91" s="128"/>
      <c r="DU91" s="128"/>
      <c r="DV91" s="128"/>
      <c r="DW91" s="128"/>
      <c r="DX91" s="128"/>
      <c r="DY91" s="128"/>
      <c r="DZ91" s="128"/>
      <c r="EA91" s="128"/>
      <c r="EB91" s="128"/>
      <c r="EC91" s="128"/>
      <c r="ED91" s="128"/>
      <c r="EE91" s="128"/>
      <c r="EF91" s="128"/>
      <c r="EG91" s="128"/>
      <c r="EH91" s="128"/>
      <c r="EI91" s="128"/>
      <c r="EJ91" s="128"/>
      <c r="EK91" s="128"/>
      <c r="EL91" s="128"/>
      <c r="EM91" s="128"/>
      <c r="EN91" s="128"/>
      <c r="EO91" s="128"/>
      <c r="EP91" s="128"/>
      <c r="EQ91" s="128"/>
      <c r="ER91" s="128"/>
      <c r="ES91" s="128"/>
      <c r="ET91" s="128"/>
      <c r="EU91" s="128"/>
      <c r="EV91" s="128"/>
      <c r="EW91" s="128"/>
    </row>
    <row r="92" spans="2:153" x14ac:dyDescent="0.2">
      <c r="B92" s="136" t="s">
        <v>33</v>
      </c>
      <c r="D92" s="39"/>
      <c r="E92" s="11">
        <v>11</v>
      </c>
      <c r="F92" s="12">
        <v>21</v>
      </c>
      <c r="G92" s="4">
        <v>24</v>
      </c>
      <c r="H92" s="4">
        <v>22</v>
      </c>
      <c r="I92" s="4">
        <v>13</v>
      </c>
      <c r="J92" s="4">
        <v>31</v>
      </c>
      <c r="K92" s="4">
        <v>19</v>
      </c>
      <c r="L92" s="5">
        <v>11</v>
      </c>
      <c r="M92" s="6">
        <v>152</v>
      </c>
      <c r="N92" s="18"/>
      <c r="O92" s="92" t="s">
        <v>57</v>
      </c>
      <c r="P92" s="102" t="s">
        <v>58</v>
      </c>
      <c r="Q92" s="31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126">
        <v>0.86</v>
      </c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8"/>
      <c r="CL92" s="128"/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8"/>
      <c r="DE92" s="128"/>
      <c r="DF92" s="128"/>
      <c r="DG92" s="128"/>
      <c r="DH92" s="128"/>
      <c r="DI92" s="128"/>
      <c r="DJ92" s="128"/>
      <c r="DK92" s="128"/>
      <c r="DL92" s="128"/>
      <c r="DM92" s="128"/>
      <c r="DN92" s="128"/>
      <c r="DO92" s="128"/>
      <c r="DP92" s="128"/>
      <c r="DQ92" s="128"/>
      <c r="DR92" s="128"/>
      <c r="DS92" s="128"/>
      <c r="DT92" s="128"/>
      <c r="DU92" s="128"/>
      <c r="DV92" s="128"/>
      <c r="DW92" s="128"/>
      <c r="DX92" s="128"/>
      <c r="DY92" s="128"/>
      <c r="DZ92" s="128"/>
      <c r="EA92" s="128"/>
      <c r="EB92" s="128"/>
      <c r="EC92" s="128"/>
      <c r="ED92" s="128"/>
      <c r="EE92" s="128"/>
      <c r="EF92" s="128"/>
      <c r="EG92" s="128"/>
      <c r="EH92" s="128"/>
      <c r="EI92" s="128"/>
      <c r="EJ92" s="128"/>
      <c r="EK92" s="128"/>
      <c r="EL92" s="128"/>
      <c r="EM92" s="128"/>
      <c r="EN92" s="128"/>
      <c r="EO92" s="128"/>
      <c r="EP92" s="128"/>
      <c r="EQ92" s="128"/>
      <c r="ER92" s="128"/>
      <c r="ES92" s="128"/>
      <c r="ET92" s="128"/>
      <c r="EU92" s="128"/>
      <c r="EV92" s="128"/>
      <c r="EW92" s="128"/>
    </row>
    <row r="93" spans="2:153" ht="13.5" thickBot="1" x14ac:dyDescent="0.25">
      <c r="B93" s="137"/>
      <c r="D93" s="32" t="s">
        <v>13</v>
      </c>
      <c r="E93" s="14">
        <v>7.2368421052631582E-2</v>
      </c>
      <c r="F93" s="15">
        <v>0.13815789473684212</v>
      </c>
      <c r="G93" s="21">
        <v>0.15789473684210525</v>
      </c>
      <c r="H93" s="8">
        <v>0.14473684210526316</v>
      </c>
      <c r="I93" s="8">
        <v>8.5526315789473686E-2</v>
      </c>
      <c r="J93" s="8">
        <v>0.20394736842105263</v>
      </c>
      <c r="K93" s="8">
        <v>0.125</v>
      </c>
      <c r="L93" s="16">
        <v>7.2368421052631582E-2</v>
      </c>
      <c r="M93" s="10">
        <v>1</v>
      </c>
      <c r="N93" s="18"/>
      <c r="O93" s="33" t="s">
        <v>10</v>
      </c>
      <c r="P93" s="33" t="s">
        <v>11</v>
      </c>
      <c r="Q93" s="34" t="s">
        <v>9</v>
      </c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126">
        <v>0.87</v>
      </c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8"/>
      <c r="CL93" s="128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8"/>
      <c r="DE93" s="128"/>
      <c r="DF93" s="128"/>
      <c r="DG93" s="128"/>
      <c r="DH93" s="128"/>
      <c r="DI93" s="128"/>
      <c r="DJ93" s="128"/>
      <c r="DK93" s="128"/>
      <c r="DL93" s="128"/>
      <c r="DM93" s="128"/>
      <c r="DN93" s="128"/>
      <c r="DO93" s="128"/>
      <c r="DP93" s="128"/>
      <c r="DQ93" s="128"/>
      <c r="DR93" s="128"/>
      <c r="DS93" s="128"/>
      <c r="DT93" s="128"/>
      <c r="DU93" s="128"/>
      <c r="DV93" s="128"/>
      <c r="DW93" s="128"/>
      <c r="DX93" s="128"/>
      <c r="DY93" s="128"/>
      <c r="DZ93" s="128"/>
      <c r="EA93" s="128"/>
      <c r="EB93" s="128"/>
      <c r="EC93" s="128"/>
      <c r="ED93" s="128"/>
      <c r="EE93" s="128"/>
      <c r="EF93" s="128"/>
      <c r="EG93" s="128"/>
      <c r="EH93" s="128"/>
      <c r="EI93" s="128"/>
      <c r="EJ93" s="128"/>
      <c r="EK93" s="128"/>
      <c r="EL93" s="128"/>
      <c r="EM93" s="128"/>
      <c r="EN93" s="128"/>
      <c r="EO93" s="128"/>
      <c r="EP93" s="128"/>
      <c r="EQ93" s="128"/>
      <c r="ER93" s="128"/>
      <c r="ES93" s="128"/>
      <c r="ET93" s="128"/>
      <c r="EU93" s="128"/>
      <c r="EV93" s="128"/>
      <c r="EW93" s="128"/>
    </row>
    <row r="94" spans="2:153" ht="13.5" thickBot="1" x14ac:dyDescent="0.25">
      <c r="B94" s="19"/>
      <c r="D94" s="101">
        <f>G93</f>
        <v>0.15789473684210525</v>
      </c>
      <c r="E94" s="97">
        <f>E93*E91</f>
        <v>3.6184210526315791E-2</v>
      </c>
      <c r="F94" s="97">
        <f>F93*F91</f>
        <v>0</v>
      </c>
      <c r="G94" s="97">
        <f t="shared" ref="G94:L94" si="18">G93*G91</f>
        <v>0.31578947368421051</v>
      </c>
      <c r="H94" s="97">
        <f t="shared" si="18"/>
        <v>1.013157894736842</v>
      </c>
      <c r="I94" s="97">
        <f t="shared" si="18"/>
        <v>1.2401315789473684</v>
      </c>
      <c r="J94" s="97">
        <f t="shared" si="18"/>
        <v>4.9967105263157894</v>
      </c>
      <c r="K94" s="97">
        <f t="shared" si="18"/>
        <v>4.3125</v>
      </c>
      <c r="L94" s="97">
        <f t="shared" si="18"/>
        <v>5.0296052631578947</v>
      </c>
      <c r="M94" s="98">
        <f>SUM(E94:L94)</f>
        <v>16.944078947368421</v>
      </c>
      <c r="N94" s="99"/>
      <c r="O94" s="97">
        <f>M94</f>
        <v>16.944078947368421</v>
      </c>
      <c r="P94" s="100">
        <f>D94</f>
        <v>0.15789473684210525</v>
      </c>
      <c r="Q94" s="71">
        <f>O94/P94</f>
        <v>107.31250000000001</v>
      </c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126">
        <v>0.88</v>
      </c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8"/>
      <c r="CL94" s="128"/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8"/>
      <c r="DE94" s="128"/>
      <c r="DF94" s="128"/>
      <c r="DG94" s="128"/>
      <c r="DH94" s="128"/>
      <c r="DI94" s="128"/>
      <c r="DJ94" s="128"/>
      <c r="DK94" s="128"/>
      <c r="DL94" s="128"/>
      <c r="DM94" s="128"/>
      <c r="DN94" s="128"/>
      <c r="DO94" s="128"/>
      <c r="DP94" s="128"/>
      <c r="DQ94" s="128"/>
      <c r="DR94" s="128"/>
      <c r="DS94" s="128"/>
      <c r="DT94" s="128"/>
      <c r="DU94" s="128"/>
      <c r="DV94" s="128"/>
      <c r="DW94" s="128"/>
      <c r="DX94" s="128"/>
      <c r="DY94" s="128"/>
      <c r="DZ94" s="128"/>
      <c r="EA94" s="128"/>
      <c r="EB94" s="128"/>
      <c r="EC94" s="128"/>
      <c r="ED94" s="128"/>
      <c r="EE94" s="128"/>
      <c r="EF94" s="128"/>
      <c r="EG94" s="128"/>
      <c r="EH94" s="128"/>
      <c r="EI94" s="128"/>
      <c r="EJ94" s="128"/>
      <c r="EK94" s="128"/>
      <c r="EL94" s="128"/>
      <c r="EM94" s="128"/>
      <c r="EN94" s="128"/>
      <c r="EO94" s="128"/>
      <c r="EP94" s="128"/>
      <c r="EQ94" s="128"/>
      <c r="ER94" s="128"/>
      <c r="ES94" s="128"/>
      <c r="ET94" s="128"/>
      <c r="EU94" s="128"/>
      <c r="EV94" s="128"/>
      <c r="EW94" s="128"/>
    </row>
    <row r="95" spans="2:153" ht="13.5" thickBot="1" x14ac:dyDescent="0.25">
      <c r="B95" s="19"/>
      <c r="D95" s="25" t="s">
        <v>12</v>
      </c>
      <c r="E95" s="26">
        <f>F81-E81</f>
        <v>0.5</v>
      </c>
      <c r="F95" s="26">
        <f>F81-F81</f>
        <v>0</v>
      </c>
      <c r="G95" s="26">
        <f>G81-F81</f>
        <v>2</v>
      </c>
      <c r="H95" s="26">
        <f>H81-F81</f>
        <v>7</v>
      </c>
      <c r="I95" s="26">
        <f>I81-F81</f>
        <v>14.5</v>
      </c>
      <c r="J95" s="26">
        <f>J81-F81</f>
        <v>24.5</v>
      </c>
      <c r="K95" s="26">
        <f>K81-F81</f>
        <v>34.5</v>
      </c>
      <c r="L95" s="26">
        <f>L81-F81</f>
        <v>69.5</v>
      </c>
      <c r="M95" s="27"/>
      <c r="N95" s="28"/>
      <c r="O95" s="28"/>
      <c r="P95" s="28"/>
      <c r="Q95" s="2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126">
        <v>0.89</v>
      </c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  <c r="DM95" s="128"/>
      <c r="DN95" s="128"/>
      <c r="DO95" s="128"/>
      <c r="DP95" s="128"/>
      <c r="DQ95" s="128"/>
      <c r="DR95" s="128"/>
      <c r="DS95" s="128"/>
      <c r="DT95" s="128"/>
      <c r="DU95" s="128"/>
      <c r="DV95" s="128"/>
      <c r="DW95" s="128"/>
      <c r="DX95" s="128"/>
      <c r="DY95" s="128"/>
      <c r="DZ95" s="128"/>
      <c r="EA95" s="128"/>
      <c r="EB95" s="128"/>
      <c r="EC95" s="128"/>
      <c r="ED95" s="128"/>
      <c r="EE95" s="128"/>
      <c r="EF95" s="128"/>
      <c r="EG95" s="128"/>
      <c r="EH95" s="128"/>
      <c r="EI95" s="128"/>
      <c r="EJ95" s="128"/>
      <c r="EK95" s="128"/>
      <c r="EL95" s="128"/>
      <c r="EM95" s="128"/>
      <c r="EN95" s="128"/>
      <c r="EO95" s="128"/>
      <c r="EP95" s="128"/>
      <c r="EQ95" s="128"/>
      <c r="ER95" s="128"/>
      <c r="ES95" s="128"/>
      <c r="ET95" s="128"/>
      <c r="EU95" s="128"/>
      <c r="EV95" s="128"/>
      <c r="EW95" s="128"/>
    </row>
    <row r="96" spans="2:153" x14ac:dyDescent="0.2">
      <c r="B96" s="136" t="s">
        <v>34</v>
      </c>
      <c r="D96" s="39"/>
      <c r="E96" s="11">
        <v>2</v>
      </c>
      <c r="F96" s="12">
        <v>7</v>
      </c>
      <c r="G96" s="4">
        <v>17</v>
      </c>
      <c r="H96" s="4">
        <v>27</v>
      </c>
      <c r="I96" s="4">
        <v>27</v>
      </c>
      <c r="J96" s="4">
        <v>25</v>
      </c>
      <c r="K96" s="4">
        <v>27</v>
      </c>
      <c r="L96" s="5">
        <v>20</v>
      </c>
      <c r="M96" s="6">
        <v>152</v>
      </c>
      <c r="N96" s="18"/>
      <c r="O96" s="92" t="s">
        <v>57</v>
      </c>
      <c r="P96" s="102" t="s">
        <v>58</v>
      </c>
      <c r="Q96" s="31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126">
        <v>0.9</v>
      </c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  <c r="DN96" s="128"/>
      <c r="DO96" s="128"/>
      <c r="DP96" s="128"/>
      <c r="DQ96" s="128"/>
      <c r="DR96" s="128"/>
      <c r="DS96" s="128"/>
      <c r="DT96" s="128"/>
      <c r="DU96" s="128"/>
      <c r="DV96" s="128"/>
      <c r="DW96" s="128"/>
      <c r="DX96" s="128"/>
      <c r="DY96" s="128"/>
      <c r="DZ96" s="128"/>
      <c r="EA96" s="128"/>
      <c r="EB96" s="128"/>
      <c r="EC96" s="128"/>
      <c r="ED96" s="128"/>
      <c r="EE96" s="128"/>
      <c r="EF96" s="128"/>
      <c r="EG96" s="128"/>
      <c r="EH96" s="128"/>
      <c r="EI96" s="128"/>
      <c r="EJ96" s="128"/>
      <c r="EK96" s="128"/>
      <c r="EL96" s="128"/>
      <c r="EM96" s="128"/>
      <c r="EN96" s="128"/>
      <c r="EO96" s="128"/>
      <c r="EP96" s="128"/>
      <c r="EQ96" s="128"/>
      <c r="ER96" s="128"/>
      <c r="ES96" s="128"/>
      <c r="ET96" s="128"/>
      <c r="EU96" s="128"/>
      <c r="EV96" s="128"/>
      <c r="EW96" s="128"/>
    </row>
    <row r="97" spans="2:153" ht="13.5" thickBot="1" x14ac:dyDescent="0.25">
      <c r="B97" s="137"/>
      <c r="D97" s="32" t="s">
        <v>13</v>
      </c>
      <c r="E97" s="14">
        <v>1.3157894736842105E-2</v>
      </c>
      <c r="F97" s="15">
        <v>4.6052631578947366E-2</v>
      </c>
      <c r="G97" s="21">
        <v>0.1118421052631579</v>
      </c>
      <c r="H97" s="8">
        <v>0.17763157894736842</v>
      </c>
      <c r="I97" s="8">
        <v>0.17763157894736842</v>
      </c>
      <c r="J97" s="8">
        <v>0.16447368421052633</v>
      </c>
      <c r="K97" s="8">
        <v>0.17763157894736842</v>
      </c>
      <c r="L97" s="16">
        <v>0.13157894736842105</v>
      </c>
      <c r="M97" s="10">
        <v>1</v>
      </c>
      <c r="N97" s="18"/>
      <c r="O97" s="33" t="s">
        <v>10</v>
      </c>
      <c r="P97" s="33" t="s">
        <v>11</v>
      </c>
      <c r="Q97" s="34" t="s">
        <v>9</v>
      </c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126">
        <v>0.91</v>
      </c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8"/>
      <c r="CL97" s="128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8"/>
      <c r="DE97" s="128"/>
      <c r="DF97" s="128"/>
      <c r="DG97" s="128"/>
      <c r="DH97" s="128"/>
      <c r="DI97" s="128"/>
      <c r="DJ97" s="128"/>
      <c r="DK97" s="128"/>
      <c r="DL97" s="128"/>
      <c r="DM97" s="128"/>
      <c r="DN97" s="128"/>
      <c r="DO97" s="128"/>
      <c r="DP97" s="128"/>
      <c r="DQ97" s="128"/>
      <c r="DR97" s="128"/>
      <c r="DS97" s="128"/>
      <c r="DT97" s="128"/>
      <c r="DU97" s="128"/>
      <c r="DV97" s="128"/>
      <c r="DW97" s="128"/>
      <c r="DX97" s="128"/>
      <c r="DY97" s="128"/>
      <c r="DZ97" s="128"/>
      <c r="EA97" s="128"/>
      <c r="EB97" s="128"/>
      <c r="EC97" s="128"/>
      <c r="ED97" s="128"/>
      <c r="EE97" s="128"/>
      <c r="EF97" s="128"/>
      <c r="EG97" s="128"/>
      <c r="EH97" s="128"/>
      <c r="EI97" s="128"/>
      <c r="EJ97" s="128"/>
      <c r="EK97" s="128"/>
      <c r="EL97" s="128"/>
      <c r="EM97" s="128"/>
      <c r="EN97" s="128"/>
      <c r="EO97" s="128"/>
      <c r="EP97" s="128"/>
      <c r="EQ97" s="128"/>
      <c r="ER97" s="128"/>
      <c r="ES97" s="128"/>
      <c r="ET97" s="128"/>
      <c r="EU97" s="128"/>
      <c r="EV97" s="128"/>
      <c r="EW97" s="128"/>
    </row>
    <row r="98" spans="2:153" ht="13.5" thickBot="1" x14ac:dyDescent="0.25">
      <c r="B98" s="17"/>
      <c r="D98" s="101">
        <f>G97</f>
        <v>0.1118421052631579</v>
      </c>
      <c r="E98" s="97">
        <f>E97*E95</f>
        <v>6.5789473684210523E-3</v>
      </c>
      <c r="F98" s="97">
        <f>F97*F95</f>
        <v>0</v>
      </c>
      <c r="G98" s="97">
        <f t="shared" ref="G98:L98" si="19">G97*G95</f>
        <v>0.22368421052631579</v>
      </c>
      <c r="H98" s="97">
        <f t="shared" si="19"/>
        <v>1.243421052631579</v>
      </c>
      <c r="I98" s="97">
        <f t="shared" si="19"/>
        <v>2.575657894736842</v>
      </c>
      <c r="J98" s="97">
        <f t="shared" si="19"/>
        <v>4.0296052631578947</v>
      </c>
      <c r="K98" s="97">
        <f t="shared" si="19"/>
        <v>6.1282894736842106</v>
      </c>
      <c r="L98" s="97">
        <f t="shared" si="19"/>
        <v>9.1447368421052619</v>
      </c>
      <c r="M98" s="98">
        <f>SUM(E98:L98)</f>
        <v>23.351973684210524</v>
      </c>
      <c r="N98" s="99"/>
      <c r="O98" s="97">
        <f>M98</f>
        <v>23.351973684210524</v>
      </c>
      <c r="P98" s="100">
        <f>D98</f>
        <v>0.1118421052631579</v>
      </c>
      <c r="Q98" s="71">
        <f>O98/P98</f>
        <v>208.79411764705881</v>
      </c>
      <c r="R98" s="17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126">
        <v>0.92</v>
      </c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8"/>
      <c r="CL98" s="128"/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8"/>
      <c r="DE98" s="128"/>
      <c r="DF98" s="128"/>
      <c r="DG98" s="128"/>
      <c r="DH98" s="128"/>
      <c r="DI98" s="128"/>
      <c r="DJ98" s="128"/>
      <c r="DK98" s="128"/>
      <c r="DL98" s="128"/>
      <c r="DM98" s="128"/>
      <c r="DN98" s="128"/>
      <c r="DO98" s="128"/>
      <c r="DP98" s="128"/>
      <c r="DQ98" s="128"/>
      <c r="DR98" s="128"/>
      <c r="DS98" s="128"/>
      <c r="DT98" s="128"/>
      <c r="DU98" s="128"/>
      <c r="DV98" s="128"/>
      <c r="DW98" s="128"/>
      <c r="DX98" s="128"/>
      <c r="DY98" s="128"/>
      <c r="DZ98" s="128"/>
      <c r="EA98" s="128"/>
      <c r="EB98" s="128"/>
      <c r="EC98" s="128"/>
      <c r="ED98" s="128"/>
      <c r="EE98" s="128"/>
      <c r="EF98" s="128"/>
      <c r="EG98" s="128"/>
      <c r="EH98" s="128"/>
      <c r="EI98" s="128"/>
      <c r="EJ98" s="128"/>
      <c r="EK98" s="128"/>
      <c r="EL98" s="128"/>
      <c r="EM98" s="128"/>
      <c r="EN98" s="128"/>
      <c r="EO98" s="128"/>
      <c r="EP98" s="128"/>
      <c r="EQ98" s="128"/>
      <c r="ER98" s="128"/>
      <c r="ES98" s="128"/>
      <c r="ET98" s="128"/>
      <c r="EU98" s="128"/>
      <c r="EV98" s="128"/>
      <c r="EW98" s="128"/>
    </row>
    <row r="99" spans="2:153" ht="13.5" thickBot="1" x14ac:dyDescent="0.25">
      <c r="B99" s="17"/>
      <c r="D99" s="25" t="s">
        <v>12</v>
      </c>
      <c r="E99" s="26">
        <f>E81-E81</f>
        <v>0</v>
      </c>
      <c r="F99" s="26">
        <f>F81-E81</f>
        <v>0.5</v>
      </c>
      <c r="G99" s="26">
        <f>G81-E81</f>
        <v>2.5</v>
      </c>
      <c r="H99" s="26">
        <f>H81-E81</f>
        <v>7.5</v>
      </c>
      <c r="I99" s="26">
        <f>I81-E81</f>
        <v>15</v>
      </c>
      <c r="J99" s="26">
        <f>J81-E81</f>
        <v>25</v>
      </c>
      <c r="K99" s="26">
        <f>K81-E81</f>
        <v>35</v>
      </c>
      <c r="L99" s="26">
        <f>L81-E81</f>
        <v>70</v>
      </c>
      <c r="M99" s="27"/>
      <c r="N99" s="28"/>
      <c r="O99" s="28"/>
      <c r="P99" s="28"/>
      <c r="Q99" s="29"/>
      <c r="R99" s="17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126">
        <v>0.93</v>
      </c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8"/>
      <c r="CL99" s="128"/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8"/>
      <c r="DE99" s="128"/>
      <c r="DF99" s="128"/>
      <c r="DG99" s="128"/>
      <c r="DH99" s="128"/>
      <c r="DI99" s="128"/>
      <c r="DJ99" s="128"/>
      <c r="DK99" s="128"/>
      <c r="DL99" s="128"/>
      <c r="DM99" s="128"/>
      <c r="DN99" s="128"/>
      <c r="DO99" s="128"/>
      <c r="DP99" s="128"/>
      <c r="DQ99" s="128"/>
      <c r="DR99" s="128"/>
      <c r="DS99" s="128"/>
      <c r="DT99" s="128"/>
      <c r="DU99" s="128"/>
      <c r="DV99" s="128"/>
      <c r="DW99" s="128"/>
      <c r="DX99" s="128"/>
      <c r="DY99" s="128"/>
      <c r="DZ99" s="128"/>
      <c r="EA99" s="128"/>
      <c r="EB99" s="128"/>
      <c r="EC99" s="128"/>
      <c r="ED99" s="128"/>
      <c r="EE99" s="128"/>
      <c r="EF99" s="128"/>
      <c r="EG99" s="128"/>
      <c r="EH99" s="128"/>
      <c r="EI99" s="128"/>
      <c r="EJ99" s="128"/>
      <c r="EK99" s="128"/>
      <c r="EL99" s="128"/>
      <c r="EM99" s="128"/>
      <c r="EN99" s="128"/>
      <c r="EO99" s="128"/>
      <c r="EP99" s="128"/>
      <c r="EQ99" s="128"/>
      <c r="ER99" s="128"/>
      <c r="ES99" s="128"/>
      <c r="ET99" s="128"/>
      <c r="EU99" s="128"/>
      <c r="EV99" s="128"/>
      <c r="EW99" s="128"/>
    </row>
    <row r="100" spans="2:153" x14ac:dyDescent="0.2">
      <c r="B100" s="138" t="s">
        <v>35</v>
      </c>
      <c r="D100" s="39"/>
      <c r="E100" s="3">
        <v>4</v>
      </c>
      <c r="F100" s="4">
        <v>8</v>
      </c>
      <c r="G100" s="4">
        <v>27</v>
      </c>
      <c r="H100" s="4">
        <v>31</v>
      </c>
      <c r="I100" s="4">
        <v>27</v>
      </c>
      <c r="J100" s="4">
        <v>20</v>
      </c>
      <c r="K100" s="4">
        <v>20</v>
      </c>
      <c r="L100" s="5">
        <v>15</v>
      </c>
      <c r="M100" s="6">
        <v>152</v>
      </c>
      <c r="N100" s="18"/>
      <c r="O100" s="92" t="s">
        <v>57</v>
      </c>
      <c r="P100" s="102" t="s">
        <v>58</v>
      </c>
      <c r="Q100" s="31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126">
        <v>0.94</v>
      </c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  <c r="BR100" s="128"/>
      <c r="BS100" s="128"/>
      <c r="BT100" s="128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8"/>
      <c r="CE100" s="128"/>
      <c r="CF100" s="128"/>
      <c r="CG100" s="128"/>
      <c r="CH100" s="128"/>
      <c r="CI100" s="128"/>
      <c r="CJ100" s="128"/>
      <c r="CK100" s="128"/>
      <c r="CL100" s="128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8"/>
      <c r="DE100" s="128"/>
      <c r="DF100" s="128"/>
      <c r="DG100" s="128"/>
      <c r="DH100" s="128"/>
      <c r="DI100" s="128"/>
      <c r="DJ100" s="128"/>
      <c r="DK100" s="128"/>
      <c r="DL100" s="128"/>
      <c r="DM100" s="128"/>
      <c r="DN100" s="128"/>
      <c r="DO100" s="128"/>
      <c r="DP100" s="128"/>
      <c r="DQ100" s="128"/>
      <c r="DR100" s="128"/>
      <c r="DS100" s="128"/>
      <c r="DT100" s="128"/>
      <c r="DU100" s="128"/>
      <c r="DV100" s="128"/>
      <c r="DW100" s="128"/>
      <c r="DX100" s="128"/>
      <c r="DY100" s="128"/>
      <c r="DZ100" s="128"/>
      <c r="EA100" s="128"/>
      <c r="EB100" s="128"/>
      <c r="EC100" s="128"/>
      <c r="ED100" s="128"/>
      <c r="EE100" s="128"/>
      <c r="EF100" s="128"/>
      <c r="EG100" s="128"/>
      <c r="EH100" s="128"/>
      <c r="EI100" s="128"/>
      <c r="EJ100" s="128"/>
      <c r="EK100" s="128"/>
      <c r="EL100" s="128"/>
      <c r="EM100" s="128"/>
      <c r="EN100" s="128"/>
      <c r="EO100" s="128"/>
      <c r="EP100" s="128"/>
      <c r="EQ100" s="128"/>
      <c r="ER100" s="128"/>
      <c r="ES100" s="128"/>
      <c r="ET100" s="128"/>
      <c r="EU100" s="128"/>
      <c r="EV100" s="128"/>
      <c r="EW100" s="128"/>
    </row>
    <row r="101" spans="2:153" ht="13.5" thickBot="1" x14ac:dyDescent="0.25">
      <c r="B101" s="139"/>
      <c r="D101" s="32" t="s">
        <v>13</v>
      </c>
      <c r="E101" s="7">
        <v>2.6315789473684209E-2</v>
      </c>
      <c r="F101" s="8">
        <v>5.2631578947368418E-2</v>
      </c>
      <c r="G101" s="8">
        <v>0.17763157894736842</v>
      </c>
      <c r="H101" s="8">
        <v>0.20394736842105263</v>
      </c>
      <c r="I101" s="8">
        <v>0.17763157894736842</v>
      </c>
      <c r="J101" s="8">
        <v>0.13157894736842105</v>
      </c>
      <c r="K101" s="8">
        <v>0.13157894736842105</v>
      </c>
      <c r="L101" s="9">
        <v>9.8684210526315791E-2</v>
      </c>
      <c r="M101" s="10">
        <v>0.99999999999999989</v>
      </c>
      <c r="N101" s="18"/>
      <c r="O101" s="33" t="s">
        <v>10</v>
      </c>
      <c r="P101" s="33" t="s">
        <v>11</v>
      </c>
      <c r="Q101" s="34" t="s">
        <v>9</v>
      </c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126">
        <v>0.95</v>
      </c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8"/>
      <c r="CL101" s="128"/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8"/>
      <c r="DE101" s="128"/>
      <c r="DF101" s="128"/>
      <c r="DG101" s="128"/>
      <c r="DH101" s="128"/>
      <c r="DI101" s="128"/>
      <c r="DJ101" s="128"/>
      <c r="DK101" s="128"/>
      <c r="DL101" s="128"/>
      <c r="DM101" s="128"/>
      <c r="DN101" s="128"/>
      <c r="DO101" s="128"/>
      <c r="DP101" s="128"/>
      <c r="DQ101" s="128"/>
      <c r="DR101" s="128"/>
      <c r="DS101" s="128"/>
      <c r="DT101" s="128"/>
      <c r="DU101" s="128"/>
      <c r="DV101" s="128"/>
      <c r="DW101" s="128"/>
      <c r="DX101" s="128"/>
      <c r="DY101" s="128"/>
      <c r="DZ101" s="128"/>
      <c r="EA101" s="128"/>
      <c r="EB101" s="128"/>
      <c r="EC101" s="128"/>
      <c r="ED101" s="128"/>
      <c r="EE101" s="128"/>
      <c r="EF101" s="128"/>
      <c r="EG101" s="128"/>
      <c r="EH101" s="128"/>
      <c r="EI101" s="128"/>
      <c r="EJ101" s="128"/>
      <c r="EK101" s="128"/>
      <c r="EL101" s="128"/>
      <c r="EM101" s="128"/>
      <c r="EN101" s="128"/>
      <c r="EO101" s="128"/>
      <c r="EP101" s="128"/>
      <c r="EQ101" s="128"/>
      <c r="ER101" s="128"/>
      <c r="ES101" s="128"/>
      <c r="ET101" s="128"/>
      <c r="EU101" s="128"/>
      <c r="EV101" s="128"/>
      <c r="EW101" s="128"/>
    </row>
    <row r="102" spans="2:153" ht="13.5" thickBot="1" x14ac:dyDescent="0.25">
      <c r="B102" s="19"/>
      <c r="D102" s="101">
        <f>E101</f>
        <v>2.6315789473684209E-2</v>
      </c>
      <c r="E102" s="97">
        <f>E101*E99</f>
        <v>0</v>
      </c>
      <c r="F102" s="97">
        <f>F101*F99</f>
        <v>2.6315789473684209E-2</v>
      </c>
      <c r="G102" s="97">
        <f t="shared" ref="G102:L102" si="20">G101*G99</f>
        <v>0.44407894736842102</v>
      </c>
      <c r="H102" s="97">
        <f t="shared" si="20"/>
        <v>1.5296052631578947</v>
      </c>
      <c r="I102" s="97">
        <f t="shared" si="20"/>
        <v>2.6644736842105261</v>
      </c>
      <c r="J102" s="97">
        <f t="shared" si="20"/>
        <v>3.2894736842105261</v>
      </c>
      <c r="K102" s="97">
        <f t="shared" si="20"/>
        <v>4.6052631578947363</v>
      </c>
      <c r="L102" s="97">
        <f t="shared" si="20"/>
        <v>6.9078947368421053</v>
      </c>
      <c r="M102" s="98">
        <f>SUM(E102:L102)</f>
        <v>19.467105263157894</v>
      </c>
      <c r="N102" s="99"/>
      <c r="O102" s="97">
        <f>M102</f>
        <v>19.467105263157894</v>
      </c>
      <c r="P102" s="100">
        <f>D102</f>
        <v>2.6315789473684209E-2</v>
      </c>
      <c r="Q102" s="71">
        <f>O102/P102</f>
        <v>739.75</v>
      </c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126">
        <v>0.96</v>
      </c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8"/>
      <c r="CL102" s="128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8"/>
      <c r="DE102" s="128"/>
      <c r="DF102" s="128"/>
      <c r="DG102" s="128"/>
      <c r="DH102" s="128"/>
      <c r="DI102" s="128"/>
      <c r="DJ102" s="128"/>
      <c r="DK102" s="128"/>
      <c r="DL102" s="128"/>
      <c r="DM102" s="128"/>
      <c r="DN102" s="128"/>
      <c r="DO102" s="128"/>
      <c r="DP102" s="128"/>
      <c r="DQ102" s="128"/>
      <c r="DR102" s="128"/>
      <c r="DS102" s="128"/>
      <c r="DT102" s="128"/>
      <c r="DU102" s="128"/>
      <c r="DV102" s="128"/>
      <c r="DW102" s="128"/>
      <c r="DX102" s="128"/>
      <c r="DY102" s="128"/>
      <c r="DZ102" s="128"/>
      <c r="EA102" s="128"/>
      <c r="EB102" s="128"/>
      <c r="EC102" s="128"/>
      <c r="ED102" s="128"/>
      <c r="EE102" s="128"/>
      <c r="EF102" s="128"/>
      <c r="EG102" s="128"/>
      <c r="EH102" s="128"/>
      <c r="EI102" s="128"/>
      <c r="EJ102" s="128"/>
      <c r="EK102" s="128"/>
      <c r="EL102" s="128"/>
      <c r="EM102" s="128"/>
      <c r="EN102" s="128"/>
      <c r="EO102" s="128"/>
      <c r="EP102" s="128"/>
      <c r="EQ102" s="128"/>
      <c r="ER102" s="128"/>
      <c r="ES102" s="128"/>
      <c r="ET102" s="128"/>
      <c r="EU102" s="128"/>
      <c r="EV102" s="128"/>
      <c r="EW102" s="128"/>
    </row>
    <row r="103" spans="2:153" ht="13.5" thickBot="1" x14ac:dyDescent="0.25">
      <c r="B103" s="87"/>
      <c r="D103" s="25" t="s">
        <v>12</v>
      </c>
      <c r="E103" s="26">
        <f>F81-E81</f>
        <v>0.5</v>
      </c>
      <c r="F103" s="26">
        <f>F81-F81</f>
        <v>0</v>
      </c>
      <c r="G103" s="26">
        <f>G81-F81</f>
        <v>2</v>
      </c>
      <c r="H103" s="26">
        <f>H81-F81</f>
        <v>7</v>
      </c>
      <c r="I103" s="26">
        <f>I81-F81</f>
        <v>14.5</v>
      </c>
      <c r="J103" s="26">
        <f>J81-F81</f>
        <v>24.5</v>
      </c>
      <c r="K103" s="26">
        <f>K81-6</f>
        <v>29</v>
      </c>
      <c r="L103" s="26">
        <f>L81-F81</f>
        <v>69.5</v>
      </c>
      <c r="M103" s="27"/>
      <c r="N103" s="28"/>
      <c r="O103" s="28"/>
      <c r="P103" s="28"/>
      <c r="Q103" s="29"/>
      <c r="R103" s="1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126">
        <v>0.97</v>
      </c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/>
      <c r="BL103" s="128"/>
      <c r="BM103" s="128"/>
      <c r="BN103" s="128"/>
      <c r="BO103" s="128"/>
      <c r="BP103" s="128"/>
      <c r="BQ103" s="128"/>
      <c r="BR103" s="128"/>
      <c r="BS103" s="128"/>
      <c r="BT103" s="128"/>
      <c r="BU103" s="128"/>
      <c r="BV103" s="128"/>
      <c r="BW103" s="128"/>
      <c r="BX103" s="128"/>
      <c r="BY103" s="128"/>
      <c r="BZ103" s="128"/>
      <c r="CA103" s="128"/>
      <c r="CB103" s="128"/>
      <c r="CC103" s="128"/>
      <c r="CD103" s="128"/>
      <c r="CE103" s="128"/>
      <c r="CF103" s="128"/>
      <c r="CG103" s="128"/>
      <c r="CH103" s="128"/>
      <c r="CI103" s="128"/>
      <c r="CJ103" s="128"/>
      <c r="CK103" s="128"/>
      <c r="CL103" s="128"/>
      <c r="CM103" s="128"/>
      <c r="CN103" s="128"/>
      <c r="CO103" s="128"/>
      <c r="CP103" s="128"/>
      <c r="CQ103" s="128"/>
      <c r="CR103" s="128"/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8"/>
      <c r="DC103" s="128"/>
      <c r="DD103" s="128"/>
      <c r="DE103" s="128"/>
      <c r="DF103" s="128"/>
      <c r="DG103" s="128"/>
      <c r="DH103" s="128"/>
      <c r="DI103" s="128"/>
      <c r="DJ103" s="128"/>
      <c r="DK103" s="128"/>
      <c r="DL103" s="128"/>
      <c r="DM103" s="128"/>
      <c r="DN103" s="128"/>
      <c r="DO103" s="128"/>
      <c r="DP103" s="128"/>
      <c r="DQ103" s="128"/>
      <c r="DR103" s="128"/>
      <c r="DS103" s="128"/>
      <c r="DT103" s="128"/>
      <c r="DU103" s="128"/>
      <c r="DV103" s="128"/>
      <c r="DW103" s="128"/>
      <c r="DX103" s="128"/>
      <c r="DY103" s="128"/>
      <c r="DZ103" s="128"/>
      <c r="EA103" s="128"/>
      <c r="EB103" s="128"/>
      <c r="EC103" s="128"/>
      <c r="ED103" s="128"/>
      <c r="EE103" s="128"/>
      <c r="EF103" s="128"/>
      <c r="EG103" s="128"/>
      <c r="EH103" s="128"/>
      <c r="EI103" s="128"/>
      <c r="EJ103" s="128"/>
      <c r="EK103" s="128"/>
      <c r="EL103" s="128"/>
      <c r="EM103" s="128"/>
      <c r="EN103" s="128"/>
      <c r="EO103" s="128"/>
      <c r="EP103" s="128"/>
      <c r="EQ103" s="128"/>
      <c r="ER103" s="128"/>
      <c r="ES103" s="128"/>
      <c r="ET103" s="128"/>
      <c r="EU103" s="128"/>
      <c r="EV103" s="128"/>
      <c r="EW103" s="128"/>
    </row>
    <row r="104" spans="2:153" x14ac:dyDescent="0.2">
      <c r="B104" s="136" t="s">
        <v>36</v>
      </c>
      <c r="D104" s="39"/>
      <c r="E104" s="11">
        <v>1</v>
      </c>
      <c r="F104" s="12">
        <v>19</v>
      </c>
      <c r="G104" s="4">
        <v>21</v>
      </c>
      <c r="H104" s="4">
        <v>11</v>
      </c>
      <c r="I104" s="4">
        <v>20</v>
      </c>
      <c r="J104" s="4">
        <v>26</v>
      </c>
      <c r="K104" s="4">
        <v>19</v>
      </c>
      <c r="L104" s="5">
        <v>34</v>
      </c>
      <c r="M104" s="6">
        <v>151</v>
      </c>
      <c r="N104" s="18"/>
      <c r="O104" s="92" t="s">
        <v>57</v>
      </c>
      <c r="P104" s="102" t="s">
        <v>58</v>
      </c>
      <c r="Q104" s="31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126">
        <v>0.98</v>
      </c>
      <c r="BB104" s="128"/>
      <c r="BC104" s="128"/>
      <c r="BD104" s="128"/>
      <c r="BE104" s="128"/>
      <c r="BF104" s="128"/>
      <c r="BG104" s="128"/>
      <c r="BH104" s="128"/>
      <c r="BI104" s="128"/>
      <c r="BJ104" s="128"/>
      <c r="BK104" s="128"/>
      <c r="BL104" s="128"/>
      <c r="BM104" s="128"/>
      <c r="BN104" s="128"/>
      <c r="BO104" s="128"/>
      <c r="BP104" s="128"/>
      <c r="BQ104" s="128"/>
      <c r="BR104" s="128"/>
      <c r="BS104" s="128"/>
      <c r="BT104" s="128"/>
      <c r="BU104" s="128"/>
      <c r="BV104" s="128"/>
      <c r="BW104" s="128"/>
      <c r="BX104" s="128"/>
      <c r="BY104" s="128"/>
      <c r="BZ104" s="128"/>
      <c r="CA104" s="128"/>
      <c r="CB104" s="128"/>
      <c r="CC104" s="128"/>
      <c r="CD104" s="128"/>
      <c r="CE104" s="128"/>
      <c r="CF104" s="128"/>
      <c r="CG104" s="128"/>
      <c r="CH104" s="128"/>
      <c r="CI104" s="128"/>
      <c r="CJ104" s="128"/>
      <c r="CK104" s="128"/>
      <c r="CL104" s="128"/>
      <c r="CM104" s="128"/>
      <c r="CN104" s="128"/>
      <c r="CO104" s="128"/>
      <c r="CP104" s="128"/>
      <c r="CQ104" s="128"/>
      <c r="CR104" s="128"/>
      <c r="CS104" s="128"/>
      <c r="CT104" s="128"/>
      <c r="CU104" s="128"/>
      <c r="CV104" s="128"/>
      <c r="CW104" s="128"/>
      <c r="CX104" s="128"/>
      <c r="CY104" s="128"/>
      <c r="CZ104" s="128"/>
      <c r="DA104" s="128"/>
      <c r="DB104" s="128"/>
      <c r="DC104" s="128"/>
      <c r="DD104" s="128"/>
      <c r="DE104" s="128"/>
      <c r="DF104" s="128"/>
      <c r="DG104" s="128"/>
      <c r="DH104" s="128"/>
      <c r="DI104" s="128"/>
      <c r="DJ104" s="128"/>
      <c r="DK104" s="128"/>
      <c r="DL104" s="128"/>
      <c r="DM104" s="128"/>
      <c r="DN104" s="128"/>
      <c r="DO104" s="128"/>
      <c r="DP104" s="128"/>
      <c r="DQ104" s="128"/>
      <c r="DR104" s="128"/>
      <c r="DS104" s="128"/>
      <c r="DT104" s="128"/>
      <c r="DU104" s="128"/>
      <c r="DV104" s="128"/>
      <c r="DW104" s="128"/>
      <c r="DX104" s="128"/>
      <c r="DY104" s="128"/>
      <c r="DZ104" s="128"/>
      <c r="EA104" s="128"/>
      <c r="EB104" s="128"/>
      <c r="EC104" s="128"/>
      <c r="ED104" s="128"/>
      <c r="EE104" s="128"/>
      <c r="EF104" s="128"/>
      <c r="EG104" s="128"/>
      <c r="EH104" s="128"/>
      <c r="EI104" s="128"/>
      <c r="EJ104" s="128"/>
      <c r="EK104" s="128"/>
      <c r="EL104" s="128"/>
      <c r="EM104" s="128"/>
      <c r="EN104" s="128"/>
      <c r="EO104" s="128"/>
      <c r="EP104" s="128"/>
      <c r="EQ104" s="128"/>
      <c r="ER104" s="128"/>
      <c r="ES104" s="128"/>
      <c r="ET104" s="128"/>
      <c r="EU104" s="128"/>
      <c r="EV104" s="128"/>
      <c r="EW104" s="128"/>
    </row>
    <row r="105" spans="2:153" ht="13.5" thickBot="1" x14ac:dyDescent="0.25">
      <c r="B105" s="137"/>
      <c r="D105" s="32" t="s">
        <v>13</v>
      </c>
      <c r="E105" s="14">
        <v>6.6225165562913907E-3</v>
      </c>
      <c r="F105" s="15">
        <v>0.12582781456953643</v>
      </c>
      <c r="G105" s="8">
        <v>0.13907284768211919</v>
      </c>
      <c r="H105" s="8">
        <v>7.2847682119205295E-2</v>
      </c>
      <c r="I105" s="8">
        <v>0.13245033112582782</v>
      </c>
      <c r="J105" s="8">
        <v>0.17218543046357615</v>
      </c>
      <c r="K105" s="8">
        <v>0.12582781456953643</v>
      </c>
      <c r="L105" s="9">
        <v>0.2251655629139073</v>
      </c>
      <c r="M105" s="10">
        <v>1</v>
      </c>
      <c r="N105" s="18"/>
      <c r="O105" s="33" t="s">
        <v>10</v>
      </c>
      <c r="P105" s="33" t="s">
        <v>11</v>
      </c>
      <c r="Q105" s="34" t="s">
        <v>9</v>
      </c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126">
        <v>0.99</v>
      </c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28"/>
      <c r="BT105" s="128"/>
      <c r="BU105" s="128"/>
      <c r="BV105" s="128"/>
      <c r="BW105" s="128"/>
      <c r="BX105" s="128"/>
      <c r="BY105" s="128"/>
      <c r="BZ105" s="128"/>
      <c r="CA105" s="128"/>
      <c r="CB105" s="128"/>
      <c r="CC105" s="128"/>
      <c r="CD105" s="128"/>
      <c r="CE105" s="128"/>
      <c r="CF105" s="128"/>
      <c r="CG105" s="128"/>
      <c r="CH105" s="128"/>
      <c r="CI105" s="128"/>
      <c r="CJ105" s="128"/>
      <c r="CK105" s="128"/>
      <c r="CL105" s="128"/>
      <c r="CM105" s="128"/>
      <c r="CN105" s="128"/>
      <c r="CO105" s="128"/>
      <c r="CP105" s="128"/>
      <c r="CQ105" s="128"/>
      <c r="CR105" s="128"/>
      <c r="CS105" s="128"/>
      <c r="CT105" s="128"/>
      <c r="CU105" s="128"/>
      <c r="CV105" s="128"/>
      <c r="CW105" s="128"/>
      <c r="CX105" s="128"/>
      <c r="CY105" s="128"/>
      <c r="CZ105" s="128"/>
      <c r="DA105" s="128"/>
      <c r="DB105" s="128"/>
      <c r="DC105" s="128"/>
      <c r="DD105" s="128"/>
      <c r="DE105" s="128"/>
      <c r="DF105" s="128"/>
      <c r="DG105" s="128"/>
      <c r="DH105" s="128"/>
      <c r="DI105" s="128"/>
      <c r="DJ105" s="128"/>
      <c r="DK105" s="128"/>
      <c r="DL105" s="128"/>
      <c r="DM105" s="128"/>
      <c r="DN105" s="128"/>
      <c r="DO105" s="128"/>
      <c r="DP105" s="128"/>
      <c r="DQ105" s="128"/>
      <c r="DR105" s="128"/>
      <c r="DS105" s="128"/>
      <c r="DT105" s="128"/>
      <c r="DU105" s="128"/>
      <c r="DV105" s="128"/>
      <c r="DW105" s="128"/>
      <c r="DX105" s="128"/>
      <c r="DY105" s="128"/>
      <c r="DZ105" s="128"/>
      <c r="EA105" s="128"/>
      <c r="EB105" s="128"/>
      <c r="EC105" s="128"/>
      <c r="ED105" s="128"/>
      <c r="EE105" s="128"/>
      <c r="EF105" s="128"/>
      <c r="EG105" s="128"/>
      <c r="EH105" s="128"/>
      <c r="EI105" s="128"/>
      <c r="EJ105" s="128"/>
      <c r="EK105" s="128"/>
      <c r="EL105" s="128"/>
      <c r="EM105" s="128"/>
      <c r="EN105" s="128"/>
      <c r="EO105" s="128"/>
      <c r="EP105" s="128"/>
      <c r="EQ105" s="128"/>
      <c r="ER105" s="128"/>
      <c r="ES105" s="128"/>
      <c r="ET105" s="128"/>
      <c r="EU105" s="128"/>
      <c r="EV105" s="128"/>
      <c r="EW105" s="128"/>
    </row>
    <row r="106" spans="2:153" ht="13.5" thickBot="1" x14ac:dyDescent="0.25">
      <c r="B106" s="19"/>
      <c r="D106" s="101">
        <f>G105</f>
        <v>0.13907284768211919</v>
      </c>
      <c r="E106" s="97">
        <f>E105*E103</f>
        <v>3.3112582781456954E-3</v>
      </c>
      <c r="F106" s="97">
        <f>F105*F103</f>
        <v>0</v>
      </c>
      <c r="G106" s="97">
        <f t="shared" ref="G106:L106" si="21">G105*G103</f>
        <v>0.27814569536423839</v>
      </c>
      <c r="H106" s="97">
        <f t="shared" si="21"/>
        <v>0.50993377483443703</v>
      </c>
      <c r="I106" s="97">
        <f t="shared" si="21"/>
        <v>1.9205298013245033</v>
      </c>
      <c r="J106" s="97">
        <f t="shared" si="21"/>
        <v>4.2185430463576159</v>
      </c>
      <c r="K106" s="97">
        <f t="shared" si="21"/>
        <v>3.6490066225165565</v>
      </c>
      <c r="L106" s="97">
        <f t="shared" si="21"/>
        <v>15.649006622516557</v>
      </c>
      <c r="M106" s="98">
        <f>SUM(E106:L106)</f>
        <v>26.228476821192054</v>
      </c>
      <c r="N106" s="99"/>
      <c r="O106" s="97">
        <f>M106</f>
        <v>26.228476821192054</v>
      </c>
      <c r="P106" s="100">
        <f>D106</f>
        <v>0.13907284768211919</v>
      </c>
      <c r="Q106" s="71">
        <f>O106/P106</f>
        <v>188.5952380952381</v>
      </c>
      <c r="R106" s="20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126">
        <v>1</v>
      </c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28"/>
      <c r="DE106" s="128"/>
      <c r="DF106" s="128"/>
      <c r="DG106" s="128"/>
      <c r="DH106" s="128"/>
      <c r="DI106" s="128"/>
      <c r="DJ106" s="128"/>
      <c r="DK106" s="128"/>
      <c r="DL106" s="128"/>
      <c r="DM106" s="128"/>
      <c r="DN106" s="128"/>
      <c r="DO106" s="128"/>
      <c r="DP106" s="128"/>
      <c r="DQ106" s="128"/>
      <c r="DR106" s="128"/>
      <c r="DS106" s="128"/>
      <c r="DT106" s="128"/>
      <c r="DU106" s="128"/>
      <c r="DV106" s="128"/>
      <c r="DW106" s="128"/>
      <c r="DX106" s="128"/>
      <c r="DY106" s="128"/>
      <c r="DZ106" s="128"/>
      <c r="EA106" s="128"/>
      <c r="EB106" s="128"/>
      <c r="EC106" s="128"/>
      <c r="ED106" s="128"/>
      <c r="EE106" s="128"/>
      <c r="EF106" s="128"/>
      <c r="EG106" s="128"/>
      <c r="EH106" s="128"/>
      <c r="EI106" s="128"/>
      <c r="EJ106" s="128"/>
      <c r="EK106" s="128"/>
      <c r="EL106" s="128"/>
      <c r="EM106" s="128"/>
      <c r="EN106" s="128"/>
      <c r="EO106" s="128"/>
      <c r="EP106" s="128"/>
      <c r="EQ106" s="128"/>
      <c r="ER106" s="128"/>
      <c r="ES106" s="128"/>
      <c r="ET106" s="128"/>
      <c r="EU106" s="128"/>
      <c r="EV106" s="128"/>
      <c r="EW106" s="128"/>
    </row>
    <row r="107" spans="2:153" ht="13.5" thickBot="1" x14ac:dyDescent="0.25">
      <c r="B107" s="19"/>
      <c r="D107" s="25" t="s">
        <v>12</v>
      </c>
      <c r="E107" s="26">
        <f>E81-E81</f>
        <v>0</v>
      </c>
      <c r="F107" s="26">
        <f>F81-E81</f>
        <v>0.5</v>
      </c>
      <c r="G107" s="26">
        <f>G81-E81</f>
        <v>2.5</v>
      </c>
      <c r="H107" s="26">
        <f>H81-E81</f>
        <v>7.5</v>
      </c>
      <c r="I107" s="26">
        <f>I81-E81</f>
        <v>15</v>
      </c>
      <c r="J107" s="26">
        <f>J81-E81</f>
        <v>25</v>
      </c>
      <c r="K107" s="26">
        <f>K81-E81</f>
        <v>35</v>
      </c>
      <c r="L107" s="26">
        <f>L81-E81</f>
        <v>70</v>
      </c>
      <c r="M107" s="27"/>
      <c r="N107" s="28"/>
      <c r="O107" s="28"/>
      <c r="P107" s="28"/>
      <c r="Q107" s="2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125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</row>
    <row r="108" spans="2:153" x14ac:dyDescent="0.2">
      <c r="B108" s="136" t="s">
        <v>37</v>
      </c>
      <c r="D108" s="39"/>
      <c r="E108" s="3">
        <v>12</v>
      </c>
      <c r="F108" s="4">
        <v>30</v>
      </c>
      <c r="G108" s="4">
        <v>40</v>
      </c>
      <c r="H108" s="4">
        <v>28</v>
      </c>
      <c r="I108" s="4">
        <v>18</v>
      </c>
      <c r="J108" s="4">
        <v>7</v>
      </c>
      <c r="K108" s="4">
        <v>15</v>
      </c>
      <c r="L108" s="5">
        <v>2</v>
      </c>
      <c r="M108" s="6">
        <v>152</v>
      </c>
      <c r="N108" s="18"/>
      <c r="O108" s="92" t="s">
        <v>57</v>
      </c>
      <c r="P108" s="102" t="s">
        <v>58</v>
      </c>
      <c r="Q108" s="31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125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</row>
    <row r="109" spans="2:153" ht="13.5" thickBot="1" x14ac:dyDescent="0.25">
      <c r="B109" s="137"/>
      <c r="D109" s="32" t="s">
        <v>13</v>
      </c>
      <c r="E109" s="7">
        <v>7.8947368421052627E-2</v>
      </c>
      <c r="F109" s="8">
        <v>0.19736842105263158</v>
      </c>
      <c r="G109" s="8">
        <v>0.26315789473684209</v>
      </c>
      <c r="H109" s="8">
        <v>0.18421052631578946</v>
      </c>
      <c r="I109" s="8">
        <v>0.11842105263157894</v>
      </c>
      <c r="J109" s="8">
        <v>4.6052631578947366E-2</v>
      </c>
      <c r="K109" s="8">
        <v>9.8684210526315791E-2</v>
      </c>
      <c r="L109" s="9">
        <v>1.3157894736842105E-2</v>
      </c>
      <c r="M109" s="10">
        <v>1</v>
      </c>
      <c r="N109" s="18"/>
      <c r="O109" s="33" t="s">
        <v>10</v>
      </c>
      <c r="P109" s="33" t="s">
        <v>11</v>
      </c>
      <c r="Q109" s="34" t="s">
        <v>9</v>
      </c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125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</row>
    <row r="110" spans="2:153" ht="13.5" thickBot="1" x14ac:dyDescent="0.25">
      <c r="B110" s="19"/>
      <c r="D110" s="101">
        <f>E109</f>
        <v>7.8947368421052627E-2</v>
      </c>
      <c r="E110" s="97">
        <f>E109*E107</f>
        <v>0</v>
      </c>
      <c r="F110" s="97">
        <f>F109*F107</f>
        <v>9.8684210526315791E-2</v>
      </c>
      <c r="G110" s="97">
        <f t="shared" ref="G110:L110" si="22">G109*G107</f>
        <v>0.6578947368421052</v>
      </c>
      <c r="H110" s="97">
        <f t="shared" si="22"/>
        <v>1.381578947368421</v>
      </c>
      <c r="I110" s="97">
        <f t="shared" si="22"/>
        <v>1.7763157894736841</v>
      </c>
      <c r="J110" s="97">
        <f t="shared" si="22"/>
        <v>1.1513157894736841</v>
      </c>
      <c r="K110" s="97">
        <f t="shared" si="22"/>
        <v>3.4539473684210527</v>
      </c>
      <c r="L110" s="97">
        <f t="shared" si="22"/>
        <v>0.92105263157894735</v>
      </c>
      <c r="M110" s="98">
        <f>SUM(E110:L110)</f>
        <v>9.4407894736842106</v>
      </c>
      <c r="N110" s="99"/>
      <c r="O110" s="97">
        <f>M110</f>
        <v>9.4407894736842106</v>
      </c>
      <c r="P110" s="100">
        <f>D110</f>
        <v>7.8947368421052627E-2</v>
      </c>
      <c r="Q110" s="71">
        <f>O110/P110</f>
        <v>119.58333333333334</v>
      </c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125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</row>
    <row r="111" spans="2:153" ht="13.5" thickBot="1" x14ac:dyDescent="0.25">
      <c r="B111" s="19"/>
      <c r="D111" s="25" t="s">
        <v>12</v>
      </c>
      <c r="E111" s="26">
        <f>E81-E81</f>
        <v>0</v>
      </c>
      <c r="F111" s="26">
        <f>F81-E81</f>
        <v>0.5</v>
      </c>
      <c r="G111" s="26">
        <f>G81-E81</f>
        <v>2.5</v>
      </c>
      <c r="H111" s="26">
        <f>H81-E111</f>
        <v>7.5</v>
      </c>
      <c r="I111" s="26">
        <f>I81-E81</f>
        <v>15</v>
      </c>
      <c r="J111" s="26">
        <f>J81-E81</f>
        <v>25</v>
      </c>
      <c r="K111" s="26">
        <f>K81-E81</f>
        <v>35</v>
      </c>
      <c r="L111" s="26">
        <f>L81-E81</f>
        <v>70</v>
      </c>
      <c r="M111" s="27"/>
      <c r="N111" s="28"/>
      <c r="O111" s="28"/>
      <c r="P111" s="28"/>
      <c r="Q111" s="29"/>
      <c r="R111" s="2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125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</row>
    <row r="112" spans="2:153" x14ac:dyDescent="0.2">
      <c r="B112" s="136" t="s">
        <v>38</v>
      </c>
      <c r="D112" s="39"/>
      <c r="E112" s="22">
        <v>1</v>
      </c>
      <c r="F112" s="11">
        <v>21</v>
      </c>
      <c r="G112" s="4">
        <v>31</v>
      </c>
      <c r="H112" s="4">
        <v>17</v>
      </c>
      <c r="I112" s="4">
        <v>10</v>
      </c>
      <c r="J112" s="4">
        <v>11</v>
      </c>
      <c r="K112" s="4">
        <v>18</v>
      </c>
      <c r="L112" s="5">
        <v>42</v>
      </c>
      <c r="M112" s="6">
        <v>151</v>
      </c>
      <c r="N112" s="18"/>
      <c r="O112" s="92" t="s">
        <v>57</v>
      </c>
      <c r="P112" s="102" t="s">
        <v>58</v>
      </c>
      <c r="Q112" s="31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125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</row>
    <row r="113" spans="2:153" ht="13.5" thickBot="1" x14ac:dyDescent="0.25">
      <c r="B113" s="137"/>
      <c r="D113" s="32" t="s">
        <v>13</v>
      </c>
      <c r="E113" s="23">
        <v>6.6225165562913907E-3</v>
      </c>
      <c r="F113" s="24">
        <v>0.13907284768211919</v>
      </c>
      <c r="G113" s="8">
        <v>0.20529801324503311</v>
      </c>
      <c r="H113" s="8">
        <v>0.11258278145695365</v>
      </c>
      <c r="I113" s="8">
        <v>6.6225165562913912E-2</v>
      </c>
      <c r="J113" s="8">
        <v>7.2847682119205295E-2</v>
      </c>
      <c r="K113" s="8">
        <v>0.11920529801324503</v>
      </c>
      <c r="L113" s="9">
        <v>0.27814569536423839</v>
      </c>
      <c r="M113" s="10">
        <v>1</v>
      </c>
      <c r="N113" s="18"/>
      <c r="O113" s="33" t="s">
        <v>10</v>
      </c>
      <c r="P113" s="33" t="s">
        <v>11</v>
      </c>
      <c r="Q113" s="34" t="s">
        <v>9</v>
      </c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125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</row>
    <row r="114" spans="2:153" ht="13.5" thickBot="1" x14ac:dyDescent="0.25">
      <c r="D114" s="101">
        <f>E113</f>
        <v>6.6225165562913907E-3</v>
      </c>
      <c r="E114" s="97">
        <f>E113*E111</f>
        <v>0</v>
      </c>
      <c r="F114" s="97">
        <f>F113*F111</f>
        <v>6.9536423841059597E-2</v>
      </c>
      <c r="G114" s="97">
        <f t="shared" ref="G114:L114" si="23">G113*G111</f>
        <v>0.51324503311258274</v>
      </c>
      <c r="H114" s="97">
        <f t="shared" si="23"/>
        <v>0.84437086092715241</v>
      </c>
      <c r="I114" s="97">
        <f t="shared" si="23"/>
        <v>0.99337748344370869</v>
      </c>
      <c r="J114" s="97">
        <f t="shared" si="23"/>
        <v>1.8211920529801324</v>
      </c>
      <c r="K114" s="97">
        <f t="shared" si="23"/>
        <v>4.1721854304635757</v>
      </c>
      <c r="L114" s="97">
        <f t="shared" si="23"/>
        <v>19.470198675496686</v>
      </c>
      <c r="M114" s="98">
        <f>SUM(E114:L114)</f>
        <v>27.884105960264897</v>
      </c>
      <c r="N114" s="99"/>
      <c r="O114" s="97">
        <f>M114</f>
        <v>27.884105960264897</v>
      </c>
      <c r="P114" s="100">
        <f>D114</f>
        <v>6.6225165562913907E-3</v>
      </c>
      <c r="Q114" s="71">
        <f>O114/P114</f>
        <v>4210.4999999999991</v>
      </c>
      <c r="R114" s="68" t="s">
        <v>55</v>
      </c>
      <c r="S114" s="67" t="s">
        <v>54</v>
      </c>
      <c r="AZ114" s="49"/>
      <c r="BA114" s="125"/>
      <c r="BB114" s="49"/>
    </row>
    <row r="115" spans="2:153" ht="13.5" thickBot="1" x14ac:dyDescent="0.25"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R115" s="68" t="s">
        <v>17</v>
      </c>
      <c r="S115" s="67" t="s">
        <v>16</v>
      </c>
      <c r="T115" s="69" t="s">
        <v>9</v>
      </c>
      <c r="AZ115" s="49"/>
      <c r="BA115" s="125"/>
      <c r="BB115" s="49"/>
    </row>
    <row r="116" spans="2:153" x14ac:dyDescent="0.2">
      <c r="D116" s="93" t="s">
        <v>43</v>
      </c>
      <c r="E116" s="105">
        <f>S116</f>
        <v>8.4770362088242873E-2</v>
      </c>
      <c r="F116" s="90" t="s">
        <v>59</v>
      </c>
      <c r="G116" s="90"/>
      <c r="H116" s="106"/>
      <c r="I116" s="106"/>
      <c r="J116" s="107"/>
      <c r="K116" s="107"/>
      <c r="L116" s="107"/>
      <c r="M116" s="107"/>
      <c r="N116" s="107"/>
      <c r="O116" s="107"/>
      <c r="P116" s="107"/>
      <c r="Q116" s="107" t="s">
        <v>14</v>
      </c>
      <c r="R116" s="65">
        <f>(O114+O110+O106+O102+O98+O94+O90+O86-E90-F90-E94-E98-E106)/8</f>
        <v>20.991673935270896</v>
      </c>
      <c r="S116" s="66">
        <f>(P114+P110+P106+P102+P98+P94+P90+P86)/8</f>
        <v>8.4770362088242873E-2</v>
      </c>
      <c r="T116" s="88">
        <f>R116/S116</f>
        <v>247.62987225911957</v>
      </c>
      <c r="AZ116" s="49"/>
      <c r="BA116" s="125"/>
      <c r="BB116" s="49"/>
    </row>
    <row r="117" spans="2:153" x14ac:dyDescent="0.2">
      <c r="D117" s="93" t="s">
        <v>43</v>
      </c>
      <c r="E117" s="109">
        <f>(E89+F89+E93+E97+E105)/8</f>
        <v>1.1518604043220635E-2</v>
      </c>
      <c r="F117" s="110" t="s">
        <v>60</v>
      </c>
      <c r="G117" s="90"/>
      <c r="H117" s="90"/>
      <c r="I117" s="106"/>
      <c r="J117" s="107"/>
      <c r="K117" s="93" t="s">
        <v>43</v>
      </c>
      <c r="L117" s="103">
        <f>1-E116-E117</f>
        <v>0.90371103386853657</v>
      </c>
      <c r="M117" s="91" t="s">
        <v>56</v>
      </c>
      <c r="N117" s="90"/>
      <c r="O117" s="90"/>
      <c r="P117" s="90"/>
      <c r="Q117" s="90"/>
      <c r="R117" s="89">
        <f>R116/L117</f>
        <v>23.228303239157494</v>
      </c>
      <c r="S117" s="90" t="s">
        <v>42</v>
      </c>
      <c r="T117" s="111"/>
      <c r="AZ117" s="49"/>
      <c r="BA117" s="125"/>
      <c r="BB117" s="49"/>
    </row>
    <row r="118" spans="2:153" x14ac:dyDescent="0.2">
      <c r="AZ118" s="49"/>
      <c r="BA118" s="125"/>
      <c r="BB118" s="49"/>
    </row>
    <row r="119" spans="2:153" x14ac:dyDescent="0.2">
      <c r="AZ119" s="49"/>
      <c r="BA119" s="125"/>
      <c r="BB119" s="49"/>
    </row>
  </sheetData>
  <mergeCells count="28">
    <mergeCell ref="B57:B58"/>
    <mergeCell ref="B6:B7"/>
    <mergeCell ref="B10:B11"/>
    <mergeCell ref="B14:B15"/>
    <mergeCell ref="B18:B19"/>
    <mergeCell ref="B22:B23"/>
    <mergeCell ref="B26:B27"/>
    <mergeCell ref="B30:B31"/>
    <mergeCell ref="B34:B35"/>
    <mergeCell ref="B45:B46"/>
    <mergeCell ref="B49:B50"/>
    <mergeCell ref="B53:B54"/>
    <mergeCell ref="Y5:AC5"/>
    <mergeCell ref="Y6:AC6"/>
    <mergeCell ref="AG6:AU6"/>
    <mergeCell ref="AG5:AU5"/>
    <mergeCell ref="B112:B113"/>
    <mergeCell ref="B61:B62"/>
    <mergeCell ref="B65:B66"/>
    <mergeCell ref="B69:B70"/>
    <mergeCell ref="B73:B74"/>
    <mergeCell ref="B84:B85"/>
    <mergeCell ref="B88:B89"/>
    <mergeCell ref="B92:B93"/>
    <mergeCell ref="B96:B97"/>
    <mergeCell ref="B100:B101"/>
    <mergeCell ref="B104:B105"/>
    <mergeCell ref="B108:B109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17"/>
  <sheetViews>
    <sheetView zoomScaleNormal="100" workbookViewId="0">
      <selection activeCell="S15" sqref="S15"/>
    </sheetView>
  </sheetViews>
  <sheetFormatPr baseColWidth="10" defaultColWidth="9.140625" defaultRowHeight="12.75" x14ac:dyDescent="0.2"/>
  <cols>
    <col min="1" max="1" width="2" style="1" customWidth="1"/>
    <col min="2" max="2" width="9.5703125" style="1" customWidth="1"/>
    <col min="3" max="3" width="2.5703125" style="1" customWidth="1"/>
    <col min="4" max="4" width="10.28515625" style="1" customWidth="1"/>
    <col min="5" max="11" width="8.85546875" style="1" customWidth="1"/>
    <col min="12" max="12" width="10.5703125" style="1" customWidth="1"/>
    <col min="13" max="13" width="8.85546875" style="1" customWidth="1"/>
    <col min="14" max="14" width="2.7109375" style="1" customWidth="1"/>
    <col min="15" max="15" width="8.140625" style="1" customWidth="1"/>
    <col min="16" max="16" width="6.5703125" style="1" customWidth="1"/>
    <col min="17" max="17" width="8.85546875" style="1" customWidth="1"/>
    <col min="18" max="18" width="10.7109375" style="1" customWidth="1"/>
    <col min="19" max="20" width="10.7109375" style="49" customWidth="1"/>
    <col min="21" max="26" width="5.28515625" style="49" customWidth="1"/>
    <col min="27" max="27" width="5.28515625" style="1" customWidth="1"/>
    <col min="28" max="1021" width="10.7109375" style="1" customWidth="1"/>
    <col min="1022" max="16384" width="9.140625" style="1"/>
  </cols>
  <sheetData>
    <row r="1" spans="2:29" ht="13.5" thickBot="1" x14ac:dyDescent="0.25">
      <c r="B1" s="19"/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9"/>
      <c r="O1" s="19"/>
      <c r="P1" s="19"/>
    </row>
    <row r="2" spans="2:29" ht="15" customHeight="1" thickBot="1" x14ac:dyDescent="0.25">
      <c r="B2" s="19"/>
      <c r="C2" s="19"/>
      <c r="D2" s="57" t="s">
        <v>44</v>
      </c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60"/>
    </row>
    <row r="3" spans="2:29" ht="15" customHeight="1" thickBot="1" x14ac:dyDescent="0.25">
      <c r="B3" s="19"/>
      <c r="C3" s="19"/>
      <c r="D3" s="42" t="s">
        <v>15</v>
      </c>
      <c r="E3" s="43">
        <v>0</v>
      </c>
      <c r="F3" s="43">
        <v>0.5</v>
      </c>
      <c r="G3" s="43">
        <v>2.5</v>
      </c>
      <c r="H3" s="43">
        <v>7.5</v>
      </c>
      <c r="I3" s="43">
        <v>15</v>
      </c>
      <c r="J3" s="43">
        <v>25</v>
      </c>
      <c r="K3" s="43">
        <v>35</v>
      </c>
      <c r="L3" s="43">
        <v>70</v>
      </c>
      <c r="M3" s="17"/>
      <c r="N3" s="19"/>
      <c r="O3" s="19"/>
      <c r="P3" s="19"/>
    </row>
    <row r="4" spans="2:29" ht="15" customHeight="1" thickBot="1" x14ac:dyDescent="0.25">
      <c r="B4" s="19"/>
      <c r="C4" s="19"/>
      <c r="D4" s="44"/>
      <c r="E4" s="45">
        <v>0</v>
      </c>
      <c r="F4" s="46" t="s">
        <v>0</v>
      </c>
      <c r="G4" s="46" t="s">
        <v>1</v>
      </c>
      <c r="H4" s="46" t="s">
        <v>2</v>
      </c>
      <c r="I4" s="46" t="s">
        <v>3</v>
      </c>
      <c r="J4" s="46" t="s">
        <v>4</v>
      </c>
      <c r="K4" s="46" t="s">
        <v>5</v>
      </c>
      <c r="L4" s="47" t="s">
        <v>6</v>
      </c>
      <c r="M4" s="48" t="s">
        <v>7</v>
      </c>
      <c r="N4" s="19"/>
      <c r="O4" s="19"/>
      <c r="P4" s="19"/>
      <c r="AA4" s="49"/>
      <c r="AB4" s="49"/>
      <c r="AC4" s="49"/>
    </row>
    <row r="5" spans="2:29" ht="15" customHeight="1" thickBot="1" x14ac:dyDescent="0.25">
      <c r="B5" s="19"/>
      <c r="C5" s="17"/>
      <c r="D5" s="25" t="s">
        <v>12</v>
      </c>
      <c r="E5" s="26">
        <f>E3-E3</f>
        <v>0</v>
      </c>
      <c r="F5" s="26">
        <f>F3-E3</f>
        <v>0.5</v>
      </c>
      <c r="G5" s="26">
        <f>G3-E3</f>
        <v>2.5</v>
      </c>
      <c r="H5" s="26">
        <f>H3-E3</f>
        <v>7.5</v>
      </c>
      <c r="I5" s="26">
        <f>I3-E3</f>
        <v>15</v>
      </c>
      <c r="J5" s="26">
        <f>J3-E3</f>
        <v>25</v>
      </c>
      <c r="K5" s="26">
        <f>K3-E3</f>
        <v>35</v>
      </c>
      <c r="L5" s="26">
        <f>L3-E3</f>
        <v>70</v>
      </c>
      <c r="M5" s="27"/>
      <c r="N5" s="28"/>
      <c r="O5" s="28"/>
      <c r="P5" s="28"/>
      <c r="Q5" s="29"/>
      <c r="AA5" s="49"/>
      <c r="AB5" s="49"/>
      <c r="AC5" s="49"/>
    </row>
    <row r="6" spans="2:29" ht="15" customHeight="1" x14ac:dyDescent="0.2">
      <c r="B6" s="136" t="s">
        <v>31</v>
      </c>
      <c r="C6" s="19"/>
      <c r="D6" s="30"/>
      <c r="E6" s="3">
        <v>0</v>
      </c>
      <c r="F6" s="4">
        <v>1</v>
      </c>
      <c r="G6" s="4">
        <v>5</v>
      </c>
      <c r="H6" s="4">
        <v>0</v>
      </c>
      <c r="I6" s="4">
        <v>3</v>
      </c>
      <c r="J6" s="4">
        <v>5</v>
      </c>
      <c r="K6" s="4">
        <v>8</v>
      </c>
      <c r="L6" s="5">
        <v>5</v>
      </c>
      <c r="M6" s="6">
        <v>27</v>
      </c>
      <c r="N6" s="18"/>
      <c r="O6" s="92" t="s">
        <v>57</v>
      </c>
      <c r="P6" s="102" t="s">
        <v>58</v>
      </c>
      <c r="Q6" s="31"/>
      <c r="AA6" s="49"/>
      <c r="AB6" s="49"/>
      <c r="AC6" s="49"/>
    </row>
    <row r="7" spans="2:29" ht="15" customHeight="1" thickBot="1" x14ac:dyDescent="0.25">
      <c r="B7" s="137"/>
      <c r="C7" s="19"/>
      <c r="D7" s="32" t="s">
        <v>13</v>
      </c>
      <c r="E7" s="7">
        <v>0</v>
      </c>
      <c r="F7" s="8">
        <v>3.7037037037037035E-2</v>
      </c>
      <c r="G7" s="8">
        <v>0.18518518518518517</v>
      </c>
      <c r="H7" s="8">
        <v>0</v>
      </c>
      <c r="I7" s="8">
        <v>0.1111111111111111</v>
      </c>
      <c r="J7" s="8">
        <v>0.18518518518518517</v>
      </c>
      <c r="K7" s="8">
        <v>0.29629629629629628</v>
      </c>
      <c r="L7" s="9">
        <v>0.18518518518518517</v>
      </c>
      <c r="M7" s="10">
        <v>1</v>
      </c>
      <c r="N7" s="18"/>
      <c r="O7" s="33" t="s">
        <v>10</v>
      </c>
      <c r="P7" s="33" t="s">
        <v>11</v>
      </c>
      <c r="Q7" s="34" t="s">
        <v>9</v>
      </c>
      <c r="AA7" s="49"/>
      <c r="AB7" s="49"/>
      <c r="AC7" s="49"/>
    </row>
    <row r="8" spans="2:29" s="19" customFormat="1" ht="15" customHeight="1" thickBot="1" x14ac:dyDescent="0.25">
      <c r="D8" s="101">
        <f>G7</f>
        <v>0.18518518518518517</v>
      </c>
      <c r="E8" s="97">
        <f>E7*E5</f>
        <v>0</v>
      </c>
      <c r="F8" s="97">
        <f>F7*F5</f>
        <v>1.8518518518518517E-2</v>
      </c>
      <c r="G8" s="97">
        <f t="shared" ref="G8:L8" si="0">G7*G5</f>
        <v>0.46296296296296291</v>
      </c>
      <c r="H8" s="97">
        <f t="shared" si="0"/>
        <v>0</v>
      </c>
      <c r="I8" s="97">
        <f t="shared" si="0"/>
        <v>1.6666666666666665</v>
      </c>
      <c r="J8" s="97">
        <f t="shared" si="0"/>
        <v>4.6296296296296298</v>
      </c>
      <c r="K8" s="97">
        <f t="shared" si="0"/>
        <v>10.37037037037037</v>
      </c>
      <c r="L8" s="97">
        <f t="shared" si="0"/>
        <v>12.962962962962962</v>
      </c>
      <c r="M8" s="98">
        <f>SUM(E8:L8)</f>
        <v>30.111111111111111</v>
      </c>
      <c r="N8" s="99"/>
      <c r="O8" s="97">
        <f>M8</f>
        <v>30.111111111111111</v>
      </c>
      <c r="P8" s="100">
        <f>D8</f>
        <v>0.18518518518518517</v>
      </c>
      <c r="Q8" s="71">
        <f>O8/P8</f>
        <v>162.6</v>
      </c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</row>
    <row r="9" spans="2:29" s="19" customFormat="1" ht="15" customHeight="1" thickBot="1" x14ac:dyDescent="0.25">
      <c r="D9" s="25" t="s">
        <v>12</v>
      </c>
      <c r="E9" s="26">
        <f>G3-E3</f>
        <v>2.5</v>
      </c>
      <c r="F9" s="26">
        <f>G3-F3</f>
        <v>2</v>
      </c>
      <c r="G9" s="26">
        <f>G3-G3</f>
        <v>0</v>
      </c>
      <c r="H9" s="26">
        <f>H3-G3</f>
        <v>5</v>
      </c>
      <c r="I9" s="26">
        <f>I3-G3</f>
        <v>12.5</v>
      </c>
      <c r="J9" s="26">
        <f>J3-G3</f>
        <v>22.5</v>
      </c>
      <c r="K9" s="26">
        <f>K3-G3</f>
        <v>32.5</v>
      </c>
      <c r="L9" s="26">
        <f>L3-G3</f>
        <v>67.5</v>
      </c>
      <c r="M9" s="27"/>
      <c r="N9" s="28"/>
      <c r="O9" s="28"/>
      <c r="P9" s="28"/>
      <c r="Q9" s="2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</row>
    <row r="10" spans="2:29" ht="15" customHeight="1" x14ac:dyDescent="0.2">
      <c r="B10" s="136" t="s">
        <v>32</v>
      </c>
      <c r="C10" s="19"/>
      <c r="D10" s="39"/>
      <c r="E10" s="11">
        <v>0</v>
      </c>
      <c r="F10" s="4">
        <v>1</v>
      </c>
      <c r="G10" s="12">
        <v>1</v>
      </c>
      <c r="H10" s="4">
        <v>2</v>
      </c>
      <c r="I10" s="4">
        <v>4</v>
      </c>
      <c r="J10" s="4">
        <v>6</v>
      </c>
      <c r="K10" s="4">
        <v>6</v>
      </c>
      <c r="L10" s="13">
        <v>8</v>
      </c>
      <c r="M10" s="6">
        <v>28</v>
      </c>
      <c r="N10" s="18"/>
      <c r="O10" s="92" t="s">
        <v>57</v>
      </c>
      <c r="P10" s="102" t="s">
        <v>58</v>
      </c>
      <c r="Q10" s="31"/>
      <c r="AA10" s="49"/>
      <c r="AB10" s="49"/>
      <c r="AC10" s="49"/>
    </row>
    <row r="11" spans="2:29" ht="15" customHeight="1" thickBot="1" x14ac:dyDescent="0.25">
      <c r="B11" s="137"/>
      <c r="C11" s="19"/>
      <c r="D11" s="32" t="s">
        <v>13</v>
      </c>
      <c r="E11" s="14">
        <v>0</v>
      </c>
      <c r="F11" s="8">
        <v>3.5714285714285712E-2</v>
      </c>
      <c r="G11" s="15">
        <v>3.5714285714285712E-2</v>
      </c>
      <c r="H11" s="8">
        <v>7.1428571428571425E-2</v>
      </c>
      <c r="I11" s="8">
        <v>0.14285714285714285</v>
      </c>
      <c r="J11" s="8">
        <v>0.21428571428571427</v>
      </c>
      <c r="K11" s="8">
        <v>0.21428571428571427</v>
      </c>
      <c r="L11" s="16">
        <v>0.2857142857142857</v>
      </c>
      <c r="M11" s="10">
        <v>1</v>
      </c>
      <c r="N11" s="18"/>
      <c r="O11" s="33" t="s">
        <v>10</v>
      </c>
      <c r="P11" s="33" t="s">
        <v>11</v>
      </c>
      <c r="Q11" s="34" t="s">
        <v>9</v>
      </c>
      <c r="AA11" s="49"/>
      <c r="AB11" s="49"/>
      <c r="AC11" s="49"/>
    </row>
    <row r="12" spans="2:29" ht="15" customHeight="1" thickBot="1" x14ac:dyDescent="0.25">
      <c r="B12" s="19"/>
      <c r="C12" s="19"/>
      <c r="D12" s="101">
        <f>G11</f>
        <v>3.5714285714285712E-2</v>
      </c>
      <c r="E12" s="97">
        <f>E11*E9</f>
        <v>0</v>
      </c>
      <c r="F12" s="97">
        <f>F11*F9</f>
        <v>7.1428571428571425E-2</v>
      </c>
      <c r="G12" s="97">
        <f t="shared" ref="G12:L12" si="1">G11*G9</f>
        <v>0</v>
      </c>
      <c r="H12" s="97">
        <f t="shared" si="1"/>
        <v>0.3571428571428571</v>
      </c>
      <c r="I12" s="97">
        <f t="shared" si="1"/>
        <v>1.7857142857142856</v>
      </c>
      <c r="J12" s="97">
        <f t="shared" si="1"/>
        <v>4.8214285714285712</v>
      </c>
      <c r="K12" s="97">
        <f t="shared" si="1"/>
        <v>6.9642857142857135</v>
      </c>
      <c r="L12" s="97">
        <f t="shared" si="1"/>
        <v>19.285714285714285</v>
      </c>
      <c r="M12" s="98">
        <f>SUM(E12:L12)</f>
        <v>33.285714285714285</v>
      </c>
      <c r="N12" s="99"/>
      <c r="O12" s="97">
        <f>M12</f>
        <v>33.285714285714285</v>
      </c>
      <c r="P12" s="100">
        <f>D12</f>
        <v>3.5714285714285712E-2</v>
      </c>
      <c r="Q12" s="71">
        <f>O12/P12</f>
        <v>932</v>
      </c>
      <c r="AA12" s="49"/>
      <c r="AB12" s="49"/>
      <c r="AC12" s="49"/>
    </row>
    <row r="13" spans="2:29" ht="15" customHeight="1" thickBot="1" x14ac:dyDescent="0.25">
      <c r="B13" s="19"/>
      <c r="C13" s="19"/>
      <c r="D13" s="25" t="s">
        <v>12</v>
      </c>
      <c r="E13" s="26">
        <f>F3-E3</f>
        <v>0.5</v>
      </c>
      <c r="F13" s="26">
        <f>F3-F3</f>
        <v>0</v>
      </c>
      <c r="G13" s="26">
        <f>G3-F3</f>
        <v>2</v>
      </c>
      <c r="H13" s="26">
        <f>H3-F3</f>
        <v>7</v>
      </c>
      <c r="I13" s="26">
        <f>I3-F3</f>
        <v>14.5</v>
      </c>
      <c r="J13" s="26">
        <f>J3-F3</f>
        <v>24.5</v>
      </c>
      <c r="K13" s="26">
        <f>K3-F3</f>
        <v>34.5</v>
      </c>
      <c r="L13" s="26">
        <f>L3-F3</f>
        <v>69.5</v>
      </c>
      <c r="M13" s="27"/>
      <c r="N13" s="28"/>
      <c r="O13" s="28"/>
      <c r="P13" s="28"/>
      <c r="Q13" s="29"/>
      <c r="AA13" s="49"/>
      <c r="AB13" s="49"/>
      <c r="AC13" s="49"/>
    </row>
    <row r="14" spans="2:29" ht="15" customHeight="1" x14ac:dyDescent="0.2">
      <c r="B14" s="136" t="s">
        <v>33</v>
      </c>
      <c r="C14" s="19"/>
      <c r="D14" s="39"/>
      <c r="E14" s="11">
        <v>1</v>
      </c>
      <c r="F14" s="12">
        <v>1</v>
      </c>
      <c r="G14" s="4">
        <v>5</v>
      </c>
      <c r="H14" s="4">
        <v>7</v>
      </c>
      <c r="I14" s="4">
        <v>4</v>
      </c>
      <c r="J14" s="4">
        <v>2</v>
      </c>
      <c r="K14" s="4">
        <v>5</v>
      </c>
      <c r="L14" s="5">
        <v>3</v>
      </c>
      <c r="M14" s="6">
        <v>28</v>
      </c>
      <c r="N14" s="18"/>
      <c r="O14" s="92" t="s">
        <v>57</v>
      </c>
      <c r="P14" s="102" t="s">
        <v>58</v>
      </c>
      <c r="Q14" s="31"/>
      <c r="AA14" s="49"/>
      <c r="AB14" s="49"/>
      <c r="AC14" s="49"/>
    </row>
    <row r="15" spans="2:29" ht="15" customHeight="1" thickBot="1" x14ac:dyDescent="0.25">
      <c r="B15" s="137"/>
      <c r="C15" s="19"/>
      <c r="D15" s="32" t="s">
        <v>13</v>
      </c>
      <c r="E15" s="14">
        <v>3.5714285714285712E-2</v>
      </c>
      <c r="F15" s="15">
        <v>3.5714285714285712E-2</v>
      </c>
      <c r="G15" s="21">
        <v>0.17857142857142858</v>
      </c>
      <c r="H15" s="8">
        <v>0.25</v>
      </c>
      <c r="I15" s="8">
        <v>0.14285714285714285</v>
      </c>
      <c r="J15" s="8">
        <v>7.1428571428571425E-2</v>
      </c>
      <c r="K15" s="8">
        <v>0.17857142857142858</v>
      </c>
      <c r="L15" s="16">
        <v>0.10714285714285714</v>
      </c>
      <c r="M15" s="10">
        <v>0.99999999999999989</v>
      </c>
      <c r="N15" s="18"/>
      <c r="O15" s="33" t="s">
        <v>10</v>
      </c>
      <c r="P15" s="33" t="s">
        <v>11</v>
      </c>
      <c r="Q15" s="34" t="s">
        <v>9</v>
      </c>
      <c r="AA15" s="49"/>
      <c r="AB15" s="49"/>
      <c r="AC15" s="49"/>
    </row>
    <row r="16" spans="2:29" ht="15" customHeight="1" thickBot="1" x14ac:dyDescent="0.25">
      <c r="B16" s="19"/>
      <c r="C16" s="19"/>
      <c r="D16" s="101">
        <f>G15</f>
        <v>0.17857142857142858</v>
      </c>
      <c r="E16" s="97">
        <f>E15*E13</f>
        <v>1.7857142857142856E-2</v>
      </c>
      <c r="F16" s="97">
        <f>F15*F13</f>
        <v>0</v>
      </c>
      <c r="G16" s="97">
        <f t="shared" ref="G16:L16" si="2">G15*G13</f>
        <v>0.35714285714285715</v>
      </c>
      <c r="H16" s="97">
        <f t="shared" si="2"/>
        <v>1.75</v>
      </c>
      <c r="I16" s="97">
        <f t="shared" si="2"/>
        <v>2.0714285714285712</v>
      </c>
      <c r="J16" s="97">
        <f t="shared" si="2"/>
        <v>1.75</v>
      </c>
      <c r="K16" s="97">
        <f t="shared" si="2"/>
        <v>6.1607142857142856</v>
      </c>
      <c r="L16" s="97">
        <f t="shared" si="2"/>
        <v>7.4464285714285712</v>
      </c>
      <c r="M16" s="98">
        <f>SUM(E16:L16)</f>
        <v>19.553571428571431</v>
      </c>
      <c r="N16" s="99"/>
      <c r="O16" s="97">
        <f>M16</f>
        <v>19.553571428571431</v>
      </c>
      <c r="P16" s="100">
        <f>D16</f>
        <v>0.17857142857142858</v>
      </c>
      <c r="Q16" s="71">
        <f>O16/P16</f>
        <v>109.50000000000001</v>
      </c>
      <c r="AA16" s="49"/>
      <c r="AB16" s="49"/>
      <c r="AC16" s="49"/>
    </row>
    <row r="17" spans="2:29" ht="15" customHeight="1" thickBot="1" x14ac:dyDescent="0.25">
      <c r="B17" s="19"/>
      <c r="C17" s="19"/>
      <c r="D17" s="25" t="s">
        <v>12</v>
      </c>
      <c r="E17" s="26">
        <f>F3-E3</f>
        <v>0.5</v>
      </c>
      <c r="F17" s="26">
        <f>F3-F3</f>
        <v>0</v>
      </c>
      <c r="G17" s="26">
        <f>G3-F3</f>
        <v>2</v>
      </c>
      <c r="H17" s="26">
        <f>H3-F3</f>
        <v>7</v>
      </c>
      <c r="I17" s="26">
        <f>I3-F3</f>
        <v>14.5</v>
      </c>
      <c r="J17" s="26">
        <f>J3-F3</f>
        <v>24.5</v>
      </c>
      <c r="K17" s="26">
        <f>K3-F3</f>
        <v>34.5</v>
      </c>
      <c r="L17" s="26">
        <f>L3-F3</f>
        <v>69.5</v>
      </c>
      <c r="M17" s="27"/>
      <c r="N17" s="28"/>
      <c r="O17" s="28"/>
      <c r="P17" s="28"/>
      <c r="Q17" s="29"/>
      <c r="AA17" s="49"/>
      <c r="AB17" s="49"/>
      <c r="AC17" s="49"/>
    </row>
    <row r="18" spans="2:29" ht="15" customHeight="1" x14ac:dyDescent="0.2">
      <c r="B18" s="136" t="s">
        <v>34</v>
      </c>
      <c r="C18" s="19"/>
      <c r="D18" s="39"/>
      <c r="E18" s="11">
        <v>0</v>
      </c>
      <c r="F18" s="12">
        <v>1</v>
      </c>
      <c r="G18" s="4">
        <v>2</v>
      </c>
      <c r="H18" s="4">
        <v>3</v>
      </c>
      <c r="I18" s="4">
        <v>4</v>
      </c>
      <c r="J18" s="4">
        <v>3</v>
      </c>
      <c r="K18" s="4">
        <v>3</v>
      </c>
      <c r="L18" s="5">
        <v>12</v>
      </c>
      <c r="M18" s="6">
        <v>28</v>
      </c>
      <c r="N18" s="18"/>
      <c r="O18" s="92" t="s">
        <v>57</v>
      </c>
      <c r="P18" s="102" t="s">
        <v>58</v>
      </c>
      <c r="Q18" s="31"/>
      <c r="AA18" s="49"/>
      <c r="AB18" s="49"/>
      <c r="AC18" s="49"/>
    </row>
    <row r="19" spans="2:29" ht="15" customHeight="1" thickBot="1" x14ac:dyDescent="0.25">
      <c r="B19" s="137"/>
      <c r="C19" s="19"/>
      <c r="D19" s="32" t="s">
        <v>13</v>
      </c>
      <c r="E19" s="14">
        <v>0</v>
      </c>
      <c r="F19" s="15">
        <v>3.5714285714285712E-2</v>
      </c>
      <c r="G19" s="21">
        <v>7.1428571428571425E-2</v>
      </c>
      <c r="H19" s="8">
        <v>0.10714285714285714</v>
      </c>
      <c r="I19" s="8">
        <v>0.14285714285714285</v>
      </c>
      <c r="J19" s="8">
        <v>0.10714285714285714</v>
      </c>
      <c r="K19" s="8">
        <v>0.10714285714285714</v>
      </c>
      <c r="L19" s="16">
        <v>0.42857142857142855</v>
      </c>
      <c r="M19" s="10">
        <v>1</v>
      </c>
      <c r="N19" s="18"/>
      <c r="O19" s="33" t="s">
        <v>10</v>
      </c>
      <c r="P19" s="33" t="s">
        <v>11</v>
      </c>
      <c r="Q19" s="34" t="s">
        <v>9</v>
      </c>
      <c r="AA19" s="49"/>
      <c r="AB19" s="49"/>
      <c r="AC19" s="49"/>
    </row>
    <row r="20" spans="2:29" s="17" customFormat="1" ht="15" customHeight="1" thickBot="1" x14ac:dyDescent="0.25">
      <c r="D20" s="101">
        <f>G19</f>
        <v>7.1428571428571425E-2</v>
      </c>
      <c r="E20" s="97">
        <f>E19*E17</f>
        <v>0</v>
      </c>
      <c r="F20" s="97">
        <f>F19*F17</f>
        <v>0</v>
      </c>
      <c r="G20" s="97">
        <f t="shared" ref="G20:L20" si="3">G19*G17</f>
        <v>0.14285714285714285</v>
      </c>
      <c r="H20" s="97">
        <f t="shared" si="3"/>
        <v>0.75</v>
      </c>
      <c r="I20" s="97">
        <f t="shared" si="3"/>
        <v>2.0714285714285712</v>
      </c>
      <c r="J20" s="97">
        <f t="shared" si="3"/>
        <v>2.625</v>
      </c>
      <c r="K20" s="97">
        <f t="shared" si="3"/>
        <v>3.6964285714285712</v>
      </c>
      <c r="L20" s="97">
        <f t="shared" si="3"/>
        <v>29.785714285714285</v>
      </c>
      <c r="M20" s="98">
        <f>SUM(E20:L20)</f>
        <v>39.071428571428569</v>
      </c>
      <c r="N20" s="99"/>
      <c r="O20" s="97">
        <f>M20</f>
        <v>39.071428571428569</v>
      </c>
      <c r="P20" s="100">
        <f>D20</f>
        <v>7.1428571428571425E-2</v>
      </c>
      <c r="Q20" s="71">
        <f>O20/P20</f>
        <v>547</v>
      </c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</row>
    <row r="21" spans="2:29" s="17" customFormat="1" ht="15" customHeight="1" thickBot="1" x14ac:dyDescent="0.25">
      <c r="D21" s="25" t="s">
        <v>12</v>
      </c>
      <c r="E21" s="26">
        <f>E3-E3</f>
        <v>0</v>
      </c>
      <c r="F21" s="26">
        <f>F3-E3</f>
        <v>0.5</v>
      </c>
      <c r="G21" s="26">
        <f>G3-E3</f>
        <v>2.5</v>
      </c>
      <c r="H21" s="26">
        <f>H3-E3</f>
        <v>7.5</v>
      </c>
      <c r="I21" s="26">
        <f>I3-E3</f>
        <v>15</v>
      </c>
      <c r="J21" s="26">
        <f>J3-E3</f>
        <v>25</v>
      </c>
      <c r="K21" s="26">
        <f>K3-E3</f>
        <v>35</v>
      </c>
      <c r="L21" s="26">
        <f>L3-E3</f>
        <v>70</v>
      </c>
      <c r="M21" s="27"/>
      <c r="N21" s="28"/>
      <c r="O21" s="28"/>
      <c r="P21" s="28"/>
      <c r="Q21" s="2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</row>
    <row r="22" spans="2:29" ht="15" customHeight="1" x14ac:dyDescent="0.2">
      <c r="B22" s="138" t="s">
        <v>35</v>
      </c>
      <c r="C22" s="19"/>
      <c r="D22" s="39"/>
      <c r="E22" s="3">
        <v>1</v>
      </c>
      <c r="F22" s="4">
        <v>0</v>
      </c>
      <c r="G22" s="4">
        <v>6</v>
      </c>
      <c r="H22" s="4">
        <v>3</v>
      </c>
      <c r="I22" s="4">
        <v>2</v>
      </c>
      <c r="J22" s="4">
        <v>1</v>
      </c>
      <c r="K22" s="4">
        <v>10</v>
      </c>
      <c r="L22" s="5">
        <v>5</v>
      </c>
      <c r="M22" s="6">
        <v>28</v>
      </c>
      <c r="N22" s="18"/>
      <c r="O22" s="92" t="s">
        <v>57</v>
      </c>
      <c r="P22" s="102" t="s">
        <v>58</v>
      </c>
      <c r="Q22" s="31"/>
      <c r="AA22" s="49"/>
      <c r="AB22" s="49"/>
      <c r="AC22" s="49"/>
    </row>
    <row r="23" spans="2:29" ht="15" customHeight="1" thickBot="1" x14ac:dyDescent="0.25">
      <c r="B23" s="139"/>
      <c r="C23" s="19"/>
      <c r="D23" s="32" t="s">
        <v>13</v>
      </c>
      <c r="E23" s="7">
        <v>3.5714285714285712E-2</v>
      </c>
      <c r="F23" s="8">
        <v>0</v>
      </c>
      <c r="G23" s="8">
        <v>0.21428571428571427</v>
      </c>
      <c r="H23" s="8">
        <v>0.10714285714285714</v>
      </c>
      <c r="I23" s="8">
        <v>7.1428571428571425E-2</v>
      </c>
      <c r="J23" s="8">
        <v>3.5714285714285712E-2</v>
      </c>
      <c r="K23" s="8">
        <v>0.35714285714285715</v>
      </c>
      <c r="L23" s="9">
        <v>0.17857142857142858</v>
      </c>
      <c r="M23" s="10">
        <v>1</v>
      </c>
      <c r="N23" s="18"/>
      <c r="O23" s="33" t="s">
        <v>10</v>
      </c>
      <c r="P23" s="33" t="s">
        <v>11</v>
      </c>
      <c r="Q23" s="34" t="s">
        <v>9</v>
      </c>
      <c r="AA23" s="49"/>
      <c r="AB23" s="49"/>
      <c r="AC23" s="49"/>
    </row>
    <row r="24" spans="2:29" ht="15" customHeight="1" thickBot="1" x14ac:dyDescent="0.25">
      <c r="B24" s="19"/>
      <c r="C24" s="19"/>
      <c r="D24" s="101">
        <f>E23</f>
        <v>3.5714285714285712E-2</v>
      </c>
      <c r="E24" s="97">
        <f>E23*E21</f>
        <v>0</v>
      </c>
      <c r="F24" s="97">
        <f>F23*F21</f>
        <v>0</v>
      </c>
      <c r="G24" s="97">
        <f t="shared" ref="G24:L24" si="4">G23*G21</f>
        <v>0.5357142857142857</v>
      </c>
      <c r="H24" s="97">
        <f t="shared" si="4"/>
        <v>0.80357142857142849</v>
      </c>
      <c r="I24" s="97">
        <f t="shared" si="4"/>
        <v>1.0714285714285714</v>
      </c>
      <c r="J24" s="97">
        <f t="shared" si="4"/>
        <v>0.89285714285714279</v>
      </c>
      <c r="K24" s="97">
        <f t="shared" si="4"/>
        <v>12.5</v>
      </c>
      <c r="L24" s="97">
        <f t="shared" si="4"/>
        <v>12.5</v>
      </c>
      <c r="M24" s="98">
        <f>SUM(E24:L24)</f>
        <v>28.303571428571431</v>
      </c>
      <c r="N24" s="99"/>
      <c r="O24" s="97">
        <f>M24</f>
        <v>28.303571428571431</v>
      </c>
      <c r="P24" s="100">
        <f>D24</f>
        <v>3.5714285714285712E-2</v>
      </c>
      <c r="Q24" s="71">
        <f>O24/P24</f>
        <v>792.50000000000011</v>
      </c>
      <c r="AA24" s="49"/>
      <c r="AB24" s="49"/>
      <c r="AC24" s="49"/>
    </row>
    <row r="25" spans="2:29" s="19" customFormat="1" ht="15" customHeight="1" thickBot="1" x14ac:dyDescent="0.25">
      <c r="B25" s="87"/>
      <c r="D25" s="25" t="s">
        <v>12</v>
      </c>
      <c r="E25" s="26">
        <f>F3-E3</f>
        <v>0.5</v>
      </c>
      <c r="F25" s="26">
        <f>F3-F3</f>
        <v>0</v>
      </c>
      <c r="G25" s="26">
        <f>G3-F3</f>
        <v>2</v>
      </c>
      <c r="H25" s="26">
        <f>H3-F3</f>
        <v>7</v>
      </c>
      <c r="I25" s="26">
        <f>I3-F3</f>
        <v>14.5</v>
      </c>
      <c r="J25" s="26">
        <f>J3-F3</f>
        <v>24.5</v>
      </c>
      <c r="K25" s="26">
        <f>K3-6</f>
        <v>29</v>
      </c>
      <c r="L25" s="26">
        <f>L3-F3</f>
        <v>69.5</v>
      </c>
      <c r="M25" s="27"/>
      <c r="N25" s="28"/>
      <c r="O25" s="28"/>
      <c r="P25" s="28"/>
      <c r="Q25" s="2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</row>
    <row r="26" spans="2:29" ht="15" customHeight="1" x14ac:dyDescent="0.2">
      <c r="B26" s="136" t="s">
        <v>36</v>
      </c>
      <c r="C26" s="19"/>
      <c r="D26" s="39"/>
      <c r="E26" s="11">
        <v>0</v>
      </c>
      <c r="F26" s="12">
        <v>0</v>
      </c>
      <c r="G26" s="4">
        <v>3</v>
      </c>
      <c r="H26" s="4">
        <v>4</v>
      </c>
      <c r="I26" s="4">
        <v>3</v>
      </c>
      <c r="J26" s="4">
        <v>2</v>
      </c>
      <c r="K26" s="4">
        <v>3</v>
      </c>
      <c r="L26" s="5">
        <v>13</v>
      </c>
      <c r="M26" s="6">
        <v>28</v>
      </c>
      <c r="N26" s="18"/>
      <c r="O26" s="92" t="s">
        <v>57</v>
      </c>
      <c r="P26" s="102" t="s">
        <v>58</v>
      </c>
      <c r="Q26" s="31"/>
      <c r="AA26" s="49"/>
      <c r="AB26" s="49"/>
      <c r="AC26" s="49"/>
    </row>
    <row r="27" spans="2:29" ht="15" customHeight="1" thickBot="1" x14ac:dyDescent="0.25">
      <c r="B27" s="137"/>
      <c r="C27" s="19"/>
      <c r="D27" s="32" t="s">
        <v>13</v>
      </c>
      <c r="E27" s="14">
        <v>0</v>
      </c>
      <c r="F27" s="15">
        <v>0</v>
      </c>
      <c r="G27" s="8">
        <v>0.10714285714285714</v>
      </c>
      <c r="H27" s="8">
        <v>0.14285714285714285</v>
      </c>
      <c r="I27" s="8">
        <v>0.10714285714285714</v>
      </c>
      <c r="J27" s="8">
        <v>7.1428571428571425E-2</v>
      </c>
      <c r="K27" s="8">
        <v>0.10714285714285714</v>
      </c>
      <c r="L27" s="9">
        <v>0.4642857142857143</v>
      </c>
      <c r="M27" s="10">
        <v>1</v>
      </c>
      <c r="N27" s="18"/>
      <c r="O27" s="33" t="s">
        <v>10</v>
      </c>
      <c r="P27" s="33" t="s">
        <v>11</v>
      </c>
      <c r="Q27" s="34" t="s">
        <v>9</v>
      </c>
      <c r="AA27" s="49"/>
      <c r="AB27" s="49"/>
      <c r="AC27" s="49"/>
    </row>
    <row r="28" spans="2:29" ht="15" customHeight="1" thickBot="1" x14ac:dyDescent="0.25">
      <c r="B28" s="19"/>
      <c r="C28" s="19"/>
      <c r="D28" s="101">
        <f>G27</f>
        <v>0.10714285714285714</v>
      </c>
      <c r="E28" s="97">
        <f>E27*E25</f>
        <v>0</v>
      </c>
      <c r="F28" s="97">
        <f>F27*F25</f>
        <v>0</v>
      </c>
      <c r="G28" s="97">
        <f t="shared" ref="G28:L28" si="5">G27*G25</f>
        <v>0.21428571428571427</v>
      </c>
      <c r="H28" s="97">
        <f t="shared" si="5"/>
        <v>1</v>
      </c>
      <c r="I28" s="97">
        <f t="shared" si="5"/>
        <v>1.5535714285714284</v>
      </c>
      <c r="J28" s="97">
        <f t="shared" si="5"/>
        <v>1.75</v>
      </c>
      <c r="K28" s="97">
        <f t="shared" si="5"/>
        <v>3.1071428571428568</v>
      </c>
      <c r="L28" s="97">
        <f t="shared" si="5"/>
        <v>32.267857142857146</v>
      </c>
      <c r="M28" s="98">
        <f>SUM(E28:L28)</f>
        <v>39.892857142857146</v>
      </c>
      <c r="N28" s="99"/>
      <c r="O28" s="97">
        <f>M28</f>
        <v>39.892857142857146</v>
      </c>
      <c r="P28" s="100">
        <f>D28</f>
        <v>0.10714285714285714</v>
      </c>
      <c r="Q28" s="71">
        <f>O28/P28</f>
        <v>372.33333333333337</v>
      </c>
      <c r="R28" s="20"/>
      <c r="AA28" s="49"/>
      <c r="AB28" s="49"/>
      <c r="AC28" s="49"/>
    </row>
    <row r="29" spans="2:29" ht="15" customHeight="1" thickBot="1" x14ac:dyDescent="0.25">
      <c r="B29" s="19"/>
      <c r="C29" s="19"/>
      <c r="D29" s="25" t="s">
        <v>12</v>
      </c>
      <c r="E29" s="26">
        <f>E3-E3</f>
        <v>0</v>
      </c>
      <c r="F29" s="26">
        <f>F3-E3</f>
        <v>0.5</v>
      </c>
      <c r="G29" s="26">
        <f>G3-E3</f>
        <v>2.5</v>
      </c>
      <c r="H29" s="26">
        <f>H3-E3</f>
        <v>7.5</v>
      </c>
      <c r="I29" s="26">
        <f>I3-E3</f>
        <v>15</v>
      </c>
      <c r="J29" s="26">
        <f>J3-E3</f>
        <v>25</v>
      </c>
      <c r="K29" s="26">
        <f>K3-E3</f>
        <v>35</v>
      </c>
      <c r="L29" s="26">
        <f>L3-E3</f>
        <v>70</v>
      </c>
      <c r="M29" s="27"/>
      <c r="N29" s="28"/>
      <c r="O29" s="28"/>
      <c r="P29" s="28"/>
      <c r="Q29" s="29"/>
      <c r="AA29" s="49"/>
      <c r="AB29" s="49"/>
      <c r="AC29" s="49"/>
    </row>
    <row r="30" spans="2:29" ht="15" customHeight="1" x14ac:dyDescent="0.2">
      <c r="B30" s="136" t="s">
        <v>37</v>
      </c>
      <c r="C30" s="19"/>
      <c r="D30" s="39"/>
      <c r="E30" s="3">
        <v>2</v>
      </c>
      <c r="F30" s="4">
        <v>6</v>
      </c>
      <c r="G30" s="4">
        <v>5</v>
      </c>
      <c r="H30" s="4">
        <v>1</v>
      </c>
      <c r="I30" s="4">
        <v>4</v>
      </c>
      <c r="J30" s="4">
        <v>2</v>
      </c>
      <c r="K30" s="4">
        <v>7</v>
      </c>
      <c r="L30" s="5">
        <v>1</v>
      </c>
      <c r="M30" s="6">
        <v>28</v>
      </c>
      <c r="N30" s="18"/>
      <c r="O30" s="92" t="s">
        <v>57</v>
      </c>
      <c r="P30" s="102" t="s">
        <v>58</v>
      </c>
      <c r="Q30" s="31"/>
      <c r="AA30" s="49"/>
      <c r="AB30" s="49"/>
      <c r="AC30" s="49"/>
    </row>
    <row r="31" spans="2:29" ht="15" customHeight="1" thickBot="1" x14ac:dyDescent="0.25">
      <c r="B31" s="137"/>
      <c r="C31" s="19"/>
      <c r="D31" s="32" t="s">
        <v>13</v>
      </c>
      <c r="E31" s="7">
        <v>7.1428571428571425E-2</v>
      </c>
      <c r="F31" s="8">
        <v>0.21428571428571427</v>
      </c>
      <c r="G31" s="8">
        <v>0.17857142857142858</v>
      </c>
      <c r="H31" s="8">
        <v>3.5714285714285712E-2</v>
      </c>
      <c r="I31" s="8">
        <v>0.14285714285714285</v>
      </c>
      <c r="J31" s="8">
        <v>7.1428571428571425E-2</v>
      </c>
      <c r="K31" s="8">
        <v>0.25</v>
      </c>
      <c r="L31" s="9">
        <v>3.5714285714285712E-2</v>
      </c>
      <c r="M31" s="10">
        <v>0.99999999999999989</v>
      </c>
      <c r="N31" s="18"/>
      <c r="O31" s="33" t="s">
        <v>10</v>
      </c>
      <c r="P31" s="33" t="s">
        <v>11</v>
      </c>
      <c r="Q31" s="34" t="s">
        <v>9</v>
      </c>
      <c r="AA31" s="49"/>
      <c r="AB31" s="49"/>
      <c r="AC31" s="49"/>
    </row>
    <row r="32" spans="2:29" ht="15" customHeight="1" thickBot="1" x14ac:dyDescent="0.25">
      <c r="B32" s="19"/>
      <c r="C32" s="19"/>
      <c r="D32" s="101">
        <f>E31</f>
        <v>7.1428571428571425E-2</v>
      </c>
      <c r="E32" s="97">
        <f>E31*E29</f>
        <v>0</v>
      </c>
      <c r="F32" s="97">
        <f>F31*F29</f>
        <v>0.10714285714285714</v>
      </c>
      <c r="G32" s="97">
        <f t="shared" ref="G32:L32" si="6">G31*G29</f>
        <v>0.44642857142857145</v>
      </c>
      <c r="H32" s="97">
        <f t="shared" si="6"/>
        <v>0.26785714285714285</v>
      </c>
      <c r="I32" s="97">
        <f t="shared" si="6"/>
        <v>2.1428571428571428</v>
      </c>
      <c r="J32" s="97">
        <f t="shared" si="6"/>
        <v>1.7857142857142856</v>
      </c>
      <c r="K32" s="97">
        <f t="shared" si="6"/>
        <v>8.75</v>
      </c>
      <c r="L32" s="97">
        <f t="shared" si="6"/>
        <v>2.5</v>
      </c>
      <c r="M32" s="98">
        <f>SUM(E32:L32)</f>
        <v>16</v>
      </c>
      <c r="N32" s="99"/>
      <c r="O32" s="97">
        <f>M32</f>
        <v>16</v>
      </c>
      <c r="P32" s="100">
        <f>D32</f>
        <v>7.1428571428571425E-2</v>
      </c>
      <c r="Q32" s="71">
        <f>O32/P32</f>
        <v>224</v>
      </c>
      <c r="AA32" s="49"/>
      <c r="AB32" s="49"/>
      <c r="AC32" s="49"/>
    </row>
    <row r="33" spans="2:29" ht="15" customHeight="1" thickBot="1" x14ac:dyDescent="0.25">
      <c r="B33" s="19"/>
      <c r="C33" s="19"/>
      <c r="D33" s="25" t="s">
        <v>12</v>
      </c>
      <c r="E33" s="26">
        <f>E3-E3</f>
        <v>0</v>
      </c>
      <c r="F33" s="26">
        <f>F3-E3</f>
        <v>0.5</v>
      </c>
      <c r="G33" s="26">
        <f>G3-E3</f>
        <v>2.5</v>
      </c>
      <c r="H33" s="26">
        <f>H3-E33</f>
        <v>7.5</v>
      </c>
      <c r="I33" s="26">
        <f>I3-E3</f>
        <v>15</v>
      </c>
      <c r="J33" s="26">
        <f>J3-E3</f>
        <v>25</v>
      </c>
      <c r="K33" s="26">
        <f>K3-E3</f>
        <v>35</v>
      </c>
      <c r="L33" s="26">
        <f>L3-E3</f>
        <v>70</v>
      </c>
      <c r="M33" s="27"/>
      <c r="N33" s="28"/>
      <c r="O33" s="28"/>
      <c r="P33" s="28"/>
      <c r="Q33" s="29"/>
      <c r="R33" s="2"/>
      <c r="AA33" s="49"/>
      <c r="AB33" s="49"/>
      <c r="AC33" s="49"/>
    </row>
    <row r="34" spans="2:29" ht="15" customHeight="1" x14ac:dyDescent="0.2">
      <c r="B34" s="136" t="s">
        <v>38</v>
      </c>
      <c r="C34" s="19"/>
      <c r="D34" s="39"/>
      <c r="E34" s="22">
        <v>1</v>
      </c>
      <c r="F34" s="11">
        <v>2</v>
      </c>
      <c r="G34" s="4">
        <v>7</v>
      </c>
      <c r="H34" s="4">
        <v>2</v>
      </c>
      <c r="I34" s="4">
        <v>3</v>
      </c>
      <c r="J34" s="4">
        <v>1</v>
      </c>
      <c r="K34" s="4">
        <v>4</v>
      </c>
      <c r="L34" s="5">
        <v>8</v>
      </c>
      <c r="M34" s="6">
        <v>28</v>
      </c>
      <c r="N34" s="18"/>
      <c r="O34" s="92" t="s">
        <v>57</v>
      </c>
      <c r="P34" s="102" t="s">
        <v>58</v>
      </c>
      <c r="Q34" s="31"/>
      <c r="AA34" s="49"/>
      <c r="AB34" s="49"/>
      <c r="AC34" s="49"/>
    </row>
    <row r="35" spans="2:29" ht="15" customHeight="1" thickBot="1" x14ac:dyDescent="0.25">
      <c r="B35" s="137"/>
      <c r="C35" s="19"/>
      <c r="D35" s="32" t="s">
        <v>13</v>
      </c>
      <c r="E35" s="23">
        <v>3.5714285714285712E-2</v>
      </c>
      <c r="F35" s="24">
        <v>7.1428571428571425E-2</v>
      </c>
      <c r="G35" s="8">
        <v>0.25</v>
      </c>
      <c r="H35" s="8">
        <v>7.1428571428571425E-2</v>
      </c>
      <c r="I35" s="8">
        <v>0.10714285714285714</v>
      </c>
      <c r="J35" s="8">
        <v>3.5714285714285712E-2</v>
      </c>
      <c r="K35" s="8">
        <v>0.14285714285714285</v>
      </c>
      <c r="L35" s="9">
        <v>0.2857142857142857</v>
      </c>
      <c r="M35" s="10">
        <v>0.99999999999999989</v>
      </c>
      <c r="N35" s="18"/>
      <c r="O35" s="33" t="s">
        <v>10</v>
      </c>
      <c r="P35" s="33" t="s">
        <v>11</v>
      </c>
      <c r="Q35" s="34" t="s">
        <v>9</v>
      </c>
      <c r="AA35" s="49"/>
      <c r="AB35" s="49"/>
      <c r="AC35" s="49"/>
    </row>
    <row r="36" spans="2:29" ht="15" customHeight="1" thickBot="1" x14ac:dyDescent="0.25">
      <c r="B36" s="19"/>
      <c r="C36" s="17"/>
      <c r="D36" s="101">
        <f>E35</f>
        <v>3.5714285714285712E-2</v>
      </c>
      <c r="E36" s="97">
        <f>E35*E33</f>
        <v>0</v>
      </c>
      <c r="F36" s="97">
        <f>F35*F33</f>
        <v>3.5714285714285712E-2</v>
      </c>
      <c r="G36" s="97">
        <f t="shared" ref="G36:L36" si="7">G35*G33</f>
        <v>0.625</v>
      </c>
      <c r="H36" s="97">
        <f t="shared" si="7"/>
        <v>0.5357142857142857</v>
      </c>
      <c r="I36" s="97">
        <f t="shared" si="7"/>
        <v>1.607142857142857</v>
      </c>
      <c r="J36" s="97">
        <f t="shared" si="7"/>
        <v>0.89285714285714279</v>
      </c>
      <c r="K36" s="97">
        <f t="shared" si="7"/>
        <v>5</v>
      </c>
      <c r="L36" s="97">
        <f t="shared" si="7"/>
        <v>20</v>
      </c>
      <c r="M36" s="98">
        <f>SUM(E36:L36)</f>
        <v>28.696428571428569</v>
      </c>
      <c r="N36" s="99"/>
      <c r="O36" s="97">
        <f>M36</f>
        <v>28.696428571428569</v>
      </c>
      <c r="P36" s="100">
        <f>D36</f>
        <v>3.5714285714285712E-2</v>
      </c>
      <c r="Q36" s="71">
        <f>O36/P36</f>
        <v>803.5</v>
      </c>
      <c r="R36" s="68" t="s">
        <v>55</v>
      </c>
      <c r="S36" s="67" t="s">
        <v>54</v>
      </c>
    </row>
    <row r="37" spans="2:29" ht="15" customHeight="1" thickBot="1" x14ac:dyDescent="0.25">
      <c r="B37" s="19"/>
      <c r="C37" s="19"/>
      <c r="D37" s="18"/>
      <c r="E37" s="18"/>
      <c r="F37" s="18"/>
      <c r="G37" s="18"/>
      <c r="H37" s="18"/>
      <c r="I37" s="18"/>
      <c r="J37" s="18"/>
      <c r="K37" s="18"/>
      <c r="L37" s="18"/>
      <c r="M37" s="18"/>
      <c r="R37" s="68" t="s">
        <v>17</v>
      </c>
      <c r="S37" s="67" t="s">
        <v>16</v>
      </c>
      <c r="T37" s="69" t="s">
        <v>9</v>
      </c>
    </row>
    <row r="38" spans="2:29" s="107" customFormat="1" ht="15" customHeight="1" x14ac:dyDescent="0.25">
      <c r="B38" s="104"/>
      <c r="C38" s="104"/>
      <c r="D38" s="93" t="s">
        <v>43</v>
      </c>
      <c r="E38" s="105">
        <f>S38</f>
        <v>9.0112433862433866E-2</v>
      </c>
      <c r="F38" s="90" t="s">
        <v>59</v>
      </c>
      <c r="G38" s="90"/>
      <c r="H38" s="106"/>
      <c r="I38" s="106"/>
      <c r="Q38" s="107" t="s">
        <v>14</v>
      </c>
      <c r="R38" s="65">
        <f>(O36+O32+O28+O24+O20+O16+O12+O8-E12-F12-E16-E20-E28)/8</f>
        <v>29.353174603174605</v>
      </c>
      <c r="S38" s="66">
        <f>(P36+P32+P28+P24+P20+P16+P12+P8)/8</f>
        <v>9.0112433862433866E-2</v>
      </c>
      <c r="T38" s="88">
        <f>R38/S38</f>
        <v>325.73944954128439</v>
      </c>
      <c r="U38" s="108"/>
      <c r="V38" s="108"/>
      <c r="W38" s="108"/>
      <c r="X38" s="108"/>
      <c r="Y38" s="108"/>
      <c r="Z38" s="108"/>
    </row>
    <row r="39" spans="2:29" s="107" customFormat="1" x14ac:dyDescent="0.25">
      <c r="B39" s="104"/>
      <c r="C39" s="104"/>
      <c r="D39" s="93" t="s">
        <v>43</v>
      </c>
      <c r="E39" s="109">
        <f>(E11+F11+E15+E19+E27)/8</f>
        <v>8.9285714285714281E-3</v>
      </c>
      <c r="F39" s="110" t="s">
        <v>60</v>
      </c>
      <c r="G39" s="90"/>
      <c r="H39" s="90"/>
      <c r="I39" s="106"/>
      <c r="K39" s="93" t="s">
        <v>43</v>
      </c>
      <c r="L39" s="103">
        <f>1-E38-E39</f>
        <v>0.90095899470899476</v>
      </c>
      <c r="M39" s="91" t="s">
        <v>56</v>
      </c>
      <c r="N39" s="90"/>
      <c r="O39" s="90"/>
      <c r="P39" s="90"/>
      <c r="Q39" s="90"/>
      <c r="R39" s="89">
        <f>R38/L39</f>
        <v>32.579922921636999</v>
      </c>
      <c r="S39" s="90" t="s">
        <v>42</v>
      </c>
      <c r="T39" s="111"/>
      <c r="U39" s="108"/>
      <c r="V39" s="108"/>
      <c r="W39" s="108"/>
      <c r="X39" s="92"/>
      <c r="Y39" s="108"/>
      <c r="Z39" s="108"/>
    </row>
    <row r="40" spans="2:29" ht="13.5" thickBot="1" x14ac:dyDescent="0.25">
      <c r="B40" s="19"/>
      <c r="C40" s="19"/>
    </row>
    <row r="41" spans="2:29" ht="13.5" thickBot="1" x14ac:dyDescent="0.25">
      <c r="B41" s="19"/>
      <c r="C41" s="19"/>
      <c r="D41" s="53" t="s">
        <v>45</v>
      </c>
      <c r="E41" s="54"/>
      <c r="F41" s="54"/>
      <c r="G41" s="54"/>
      <c r="H41" s="54"/>
      <c r="I41" s="54"/>
      <c r="J41" s="54"/>
      <c r="K41" s="54"/>
      <c r="L41" s="54"/>
      <c r="M41" s="55"/>
      <c r="N41" s="55"/>
      <c r="O41" s="55"/>
      <c r="P41" s="55"/>
      <c r="Q41" s="56"/>
    </row>
    <row r="42" spans="2:29" ht="13.5" thickBot="1" x14ac:dyDescent="0.25">
      <c r="B42" s="19"/>
      <c r="C42" s="19"/>
      <c r="D42" s="42" t="s">
        <v>15</v>
      </c>
      <c r="E42" s="43">
        <v>0</v>
      </c>
      <c r="F42" s="43">
        <v>0.5</v>
      </c>
      <c r="G42" s="43">
        <v>2.5</v>
      </c>
      <c r="H42" s="43">
        <v>7.5</v>
      </c>
      <c r="I42" s="43">
        <v>15</v>
      </c>
      <c r="J42" s="43">
        <v>25</v>
      </c>
      <c r="K42" s="43">
        <v>35</v>
      </c>
      <c r="L42" s="43">
        <v>70</v>
      </c>
      <c r="M42" s="17"/>
      <c r="N42" s="19"/>
      <c r="O42" s="19"/>
      <c r="P42" s="19"/>
      <c r="AA42" s="49"/>
    </row>
    <row r="43" spans="2:29" ht="13.5" thickBot="1" x14ac:dyDescent="0.25">
      <c r="B43" s="19"/>
      <c r="C43" s="19"/>
      <c r="D43" s="44"/>
      <c r="E43" s="45">
        <v>0</v>
      </c>
      <c r="F43" s="46" t="s">
        <v>0</v>
      </c>
      <c r="G43" s="46" t="s">
        <v>1</v>
      </c>
      <c r="H43" s="46" t="s">
        <v>2</v>
      </c>
      <c r="I43" s="46" t="s">
        <v>3</v>
      </c>
      <c r="J43" s="46" t="s">
        <v>4</v>
      </c>
      <c r="K43" s="46" t="s">
        <v>5</v>
      </c>
      <c r="L43" s="47" t="s">
        <v>6</v>
      </c>
      <c r="M43" s="48" t="s">
        <v>7</v>
      </c>
      <c r="N43" s="19"/>
      <c r="O43" s="19"/>
      <c r="P43" s="19"/>
      <c r="AA43" s="49"/>
    </row>
    <row r="44" spans="2:29" ht="13.5" thickBot="1" x14ac:dyDescent="0.25">
      <c r="B44" s="19"/>
      <c r="C44" s="19"/>
      <c r="D44" s="25" t="s">
        <v>12</v>
      </c>
      <c r="E44" s="26">
        <f>E42-E42</f>
        <v>0</v>
      </c>
      <c r="F44" s="26">
        <f>F42-E42</f>
        <v>0.5</v>
      </c>
      <c r="G44" s="26">
        <f>G42-E42</f>
        <v>2.5</v>
      </c>
      <c r="H44" s="26">
        <f>H42-E42</f>
        <v>7.5</v>
      </c>
      <c r="I44" s="26">
        <f>I42-E42</f>
        <v>15</v>
      </c>
      <c r="J44" s="26">
        <f>J42-E42</f>
        <v>25</v>
      </c>
      <c r="K44" s="26">
        <f>K42-E42</f>
        <v>35</v>
      </c>
      <c r="L44" s="26">
        <f>L42-E42</f>
        <v>70</v>
      </c>
      <c r="M44" s="27"/>
      <c r="N44" s="28"/>
      <c r="O44" s="28"/>
      <c r="P44" s="28"/>
      <c r="Q44" s="29"/>
      <c r="AA44" s="49"/>
    </row>
    <row r="45" spans="2:29" x14ac:dyDescent="0.2">
      <c r="B45" s="136" t="s">
        <v>31</v>
      </c>
      <c r="C45" s="19"/>
      <c r="D45" s="30"/>
      <c r="E45" s="3">
        <v>2</v>
      </c>
      <c r="F45" s="4">
        <v>4</v>
      </c>
      <c r="G45" s="4">
        <v>4</v>
      </c>
      <c r="H45" s="4">
        <v>10</v>
      </c>
      <c r="I45" s="4">
        <v>14</v>
      </c>
      <c r="J45" s="4">
        <v>17</v>
      </c>
      <c r="K45" s="4">
        <v>18</v>
      </c>
      <c r="L45" s="5">
        <v>26</v>
      </c>
      <c r="M45" s="6">
        <v>95</v>
      </c>
      <c r="N45" s="18"/>
      <c r="O45" s="92" t="s">
        <v>57</v>
      </c>
      <c r="P45" s="102" t="s">
        <v>58</v>
      </c>
      <c r="Q45" s="31"/>
      <c r="AA45" s="49"/>
    </row>
    <row r="46" spans="2:29" ht="13.5" thickBot="1" x14ac:dyDescent="0.25">
      <c r="B46" s="137"/>
      <c r="C46" s="19"/>
      <c r="D46" s="32" t="s">
        <v>13</v>
      </c>
      <c r="E46" s="7">
        <v>2.1052631578947368E-2</v>
      </c>
      <c r="F46" s="8">
        <v>4.2105263157894736E-2</v>
      </c>
      <c r="G46" s="8">
        <v>4.2105263157894736E-2</v>
      </c>
      <c r="H46" s="8">
        <v>0.10526315789473684</v>
      </c>
      <c r="I46" s="8">
        <v>0.14736842105263157</v>
      </c>
      <c r="J46" s="8">
        <v>0.17894736842105263</v>
      </c>
      <c r="K46" s="8">
        <v>0.18947368421052632</v>
      </c>
      <c r="L46" s="9">
        <v>0.27368421052631581</v>
      </c>
      <c r="M46" s="10">
        <v>1</v>
      </c>
      <c r="N46" s="18"/>
      <c r="O46" s="33" t="s">
        <v>10</v>
      </c>
      <c r="P46" s="33" t="s">
        <v>11</v>
      </c>
      <c r="Q46" s="34" t="s">
        <v>9</v>
      </c>
      <c r="AA46" s="49"/>
    </row>
    <row r="47" spans="2:29" ht="13.5" thickBot="1" x14ac:dyDescent="0.25">
      <c r="B47" s="19"/>
      <c r="C47" s="19"/>
      <c r="D47" s="35">
        <f>E46</f>
        <v>2.1052631578947368E-2</v>
      </c>
      <c r="E47" s="36">
        <f>E46*E44</f>
        <v>0</v>
      </c>
      <c r="F47" s="36">
        <f>F46*F44</f>
        <v>2.1052631578947368E-2</v>
      </c>
      <c r="G47" s="36">
        <f t="shared" ref="G47:L47" si="8">G46*G44</f>
        <v>0.10526315789473684</v>
      </c>
      <c r="H47" s="36">
        <f t="shared" si="8"/>
        <v>0.78947368421052633</v>
      </c>
      <c r="I47" s="36">
        <f t="shared" si="8"/>
        <v>2.2105263157894735</v>
      </c>
      <c r="J47" s="36">
        <f t="shared" si="8"/>
        <v>4.4736842105263159</v>
      </c>
      <c r="K47" s="36">
        <f t="shared" si="8"/>
        <v>6.6315789473684212</v>
      </c>
      <c r="L47" s="36">
        <f t="shared" si="8"/>
        <v>19.157894736842106</v>
      </c>
      <c r="M47" s="37">
        <f>SUM(E47:L47)</f>
        <v>33.389473684210529</v>
      </c>
      <c r="N47" s="70"/>
      <c r="O47" s="97">
        <f>M47</f>
        <v>33.389473684210529</v>
      </c>
      <c r="P47" s="100">
        <f>D47</f>
        <v>2.1052631578947368E-2</v>
      </c>
      <c r="Q47" s="71">
        <f>O47/P47</f>
        <v>1586.0000000000002</v>
      </c>
      <c r="R47" s="19"/>
      <c r="AA47" s="49"/>
    </row>
    <row r="48" spans="2:29" ht="13.5" thickBot="1" x14ac:dyDescent="0.25">
      <c r="B48" s="19"/>
      <c r="C48" s="19"/>
      <c r="D48" s="25" t="s">
        <v>12</v>
      </c>
      <c r="E48" s="26">
        <f>G42-E42</f>
        <v>2.5</v>
      </c>
      <c r="F48" s="26">
        <f>G42-F42</f>
        <v>2</v>
      </c>
      <c r="G48" s="26">
        <f>G42-G42</f>
        <v>0</v>
      </c>
      <c r="H48" s="26">
        <f>H42-G42</f>
        <v>5</v>
      </c>
      <c r="I48" s="26">
        <f>I42-G42</f>
        <v>12.5</v>
      </c>
      <c r="J48" s="26">
        <f>J42-G42</f>
        <v>22.5</v>
      </c>
      <c r="K48" s="26">
        <f>K42-G42</f>
        <v>32.5</v>
      </c>
      <c r="L48" s="26">
        <f>L42-G42</f>
        <v>67.5</v>
      </c>
      <c r="M48" s="27"/>
      <c r="N48" s="40"/>
      <c r="O48" s="28"/>
      <c r="P48" s="28"/>
      <c r="Q48" s="29"/>
      <c r="R48" s="19"/>
      <c r="AA48" s="49"/>
    </row>
    <row r="49" spans="2:27" x14ac:dyDescent="0.2">
      <c r="B49" s="136" t="s">
        <v>32</v>
      </c>
      <c r="C49" s="19"/>
      <c r="D49" s="39"/>
      <c r="E49" s="11">
        <v>0</v>
      </c>
      <c r="F49" s="4">
        <v>0</v>
      </c>
      <c r="G49" s="12">
        <v>3</v>
      </c>
      <c r="H49" s="4">
        <v>5</v>
      </c>
      <c r="I49" s="4">
        <v>13</v>
      </c>
      <c r="J49" s="4">
        <v>20</v>
      </c>
      <c r="K49" s="4">
        <v>22</v>
      </c>
      <c r="L49" s="13">
        <v>32</v>
      </c>
      <c r="M49" s="6">
        <v>95</v>
      </c>
      <c r="N49" s="18"/>
      <c r="O49" s="92" t="s">
        <v>57</v>
      </c>
      <c r="P49" s="102" t="s">
        <v>58</v>
      </c>
      <c r="Q49" s="31"/>
      <c r="AA49" s="49"/>
    </row>
    <row r="50" spans="2:27" ht="13.5" thickBot="1" x14ac:dyDescent="0.25">
      <c r="B50" s="137"/>
      <c r="C50" s="19"/>
      <c r="D50" s="32" t="s">
        <v>13</v>
      </c>
      <c r="E50" s="14">
        <v>0</v>
      </c>
      <c r="F50" s="8">
        <v>0</v>
      </c>
      <c r="G50" s="15">
        <v>3.1578947368421054E-2</v>
      </c>
      <c r="H50" s="8">
        <v>5.2631578947368418E-2</v>
      </c>
      <c r="I50" s="8">
        <v>0.1368421052631579</v>
      </c>
      <c r="J50" s="8">
        <v>0.21052631578947367</v>
      </c>
      <c r="K50" s="8">
        <v>0.23157894736842105</v>
      </c>
      <c r="L50" s="16">
        <v>0.33684210526315789</v>
      </c>
      <c r="M50" s="10">
        <v>1</v>
      </c>
      <c r="N50" s="18"/>
      <c r="O50" s="33" t="s">
        <v>10</v>
      </c>
      <c r="P50" s="33" t="s">
        <v>11</v>
      </c>
      <c r="Q50" s="34" t="s">
        <v>9</v>
      </c>
      <c r="AA50" s="49"/>
    </row>
    <row r="51" spans="2:27" ht="13.5" thickBot="1" x14ac:dyDescent="0.25">
      <c r="B51" s="19"/>
      <c r="C51" s="19"/>
      <c r="D51" s="35">
        <f>G50</f>
        <v>3.1578947368421054E-2</v>
      </c>
      <c r="E51" s="36">
        <f>E50*E48</f>
        <v>0</v>
      </c>
      <c r="F51" s="36">
        <f>F50*F48</f>
        <v>0</v>
      </c>
      <c r="G51" s="36">
        <f t="shared" ref="G51:L51" si="9">G50*G48</f>
        <v>0</v>
      </c>
      <c r="H51" s="36">
        <f t="shared" si="9"/>
        <v>0.26315789473684209</v>
      </c>
      <c r="I51" s="36">
        <f t="shared" si="9"/>
        <v>1.7105263157894739</v>
      </c>
      <c r="J51" s="36">
        <f t="shared" si="9"/>
        <v>4.7368421052631575</v>
      </c>
      <c r="K51" s="36">
        <f t="shared" si="9"/>
        <v>7.5263157894736841</v>
      </c>
      <c r="L51" s="36">
        <f t="shared" si="9"/>
        <v>22.736842105263158</v>
      </c>
      <c r="M51" s="37">
        <f>SUM(E51:L51)</f>
        <v>36.973684210526315</v>
      </c>
      <c r="N51" s="70"/>
      <c r="O51" s="97">
        <f>M51</f>
        <v>36.973684210526315</v>
      </c>
      <c r="P51" s="100">
        <f>D51</f>
        <v>3.1578947368421054E-2</v>
      </c>
      <c r="Q51" s="71">
        <f>O51/P51</f>
        <v>1170.8333333333333</v>
      </c>
      <c r="AA51" s="49"/>
    </row>
    <row r="52" spans="2:27" ht="13.5" thickBot="1" x14ac:dyDescent="0.25">
      <c r="B52" s="19"/>
      <c r="C52" s="19"/>
      <c r="D52" s="25" t="s">
        <v>12</v>
      </c>
      <c r="E52" s="26">
        <f>F42-E42</f>
        <v>0.5</v>
      </c>
      <c r="F52" s="26">
        <f>F42-F42</f>
        <v>0</v>
      </c>
      <c r="G52" s="26">
        <f>G42-F42</f>
        <v>2</v>
      </c>
      <c r="H52" s="26">
        <f>H42-F42</f>
        <v>7</v>
      </c>
      <c r="I52" s="26">
        <f>I42-F42</f>
        <v>14.5</v>
      </c>
      <c r="J52" s="26">
        <f>J42-F42</f>
        <v>24.5</v>
      </c>
      <c r="K52" s="26">
        <f>K42-F42</f>
        <v>34.5</v>
      </c>
      <c r="L52" s="26">
        <f>L42-F42</f>
        <v>69.5</v>
      </c>
      <c r="M52" s="27"/>
      <c r="N52" s="38"/>
      <c r="O52" s="28"/>
      <c r="P52" s="28"/>
      <c r="Q52" s="29"/>
      <c r="AA52" s="49"/>
    </row>
    <row r="53" spans="2:27" x14ac:dyDescent="0.2">
      <c r="B53" s="136" t="s">
        <v>33</v>
      </c>
      <c r="C53" s="19"/>
      <c r="D53" s="39"/>
      <c r="E53" s="11">
        <v>2</v>
      </c>
      <c r="F53" s="12">
        <v>2</v>
      </c>
      <c r="G53" s="4">
        <v>8</v>
      </c>
      <c r="H53" s="4">
        <v>15</v>
      </c>
      <c r="I53" s="4">
        <v>17</v>
      </c>
      <c r="J53" s="4">
        <v>20</v>
      </c>
      <c r="K53" s="4">
        <v>16</v>
      </c>
      <c r="L53" s="5">
        <v>15</v>
      </c>
      <c r="M53" s="6">
        <v>95</v>
      </c>
      <c r="N53" s="18"/>
      <c r="O53" s="92" t="s">
        <v>57</v>
      </c>
      <c r="P53" s="102" t="s">
        <v>58</v>
      </c>
      <c r="Q53" s="31"/>
      <c r="AA53" s="49"/>
    </row>
    <row r="54" spans="2:27" ht="13.5" thickBot="1" x14ac:dyDescent="0.25">
      <c r="B54" s="137"/>
      <c r="C54" s="19"/>
      <c r="D54" s="32" t="s">
        <v>13</v>
      </c>
      <c r="E54" s="14">
        <v>2.1052631578947368E-2</v>
      </c>
      <c r="F54" s="15">
        <v>2.1052631578947368E-2</v>
      </c>
      <c r="G54" s="21">
        <v>8.4210526315789472E-2</v>
      </c>
      <c r="H54" s="8">
        <v>0.15789473684210525</v>
      </c>
      <c r="I54" s="8">
        <v>0.17894736842105263</v>
      </c>
      <c r="J54" s="8">
        <v>0.21052631578947367</v>
      </c>
      <c r="K54" s="8">
        <v>0.16842105263157894</v>
      </c>
      <c r="L54" s="16">
        <v>0.15789473684210525</v>
      </c>
      <c r="M54" s="10">
        <v>1</v>
      </c>
      <c r="N54" s="18"/>
      <c r="O54" s="33" t="s">
        <v>10</v>
      </c>
      <c r="P54" s="33" t="s">
        <v>11</v>
      </c>
      <c r="Q54" s="34" t="s">
        <v>9</v>
      </c>
      <c r="AA54" s="49"/>
    </row>
    <row r="55" spans="2:27" ht="13.5" thickBot="1" x14ac:dyDescent="0.25">
      <c r="B55" s="19"/>
      <c r="C55" s="19"/>
      <c r="D55" s="35">
        <f>G54</f>
        <v>8.4210526315789472E-2</v>
      </c>
      <c r="E55" s="36">
        <f>E54*E52</f>
        <v>1.0526315789473684E-2</v>
      </c>
      <c r="F55" s="36">
        <f>F54*F52</f>
        <v>0</v>
      </c>
      <c r="G55" s="36">
        <f t="shared" ref="G55:L55" si="10">G54*G52</f>
        <v>0.16842105263157894</v>
      </c>
      <c r="H55" s="36">
        <f t="shared" si="10"/>
        <v>1.1052631578947367</v>
      </c>
      <c r="I55" s="36">
        <f t="shared" si="10"/>
        <v>2.594736842105263</v>
      </c>
      <c r="J55" s="36">
        <f t="shared" si="10"/>
        <v>5.1578947368421053</v>
      </c>
      <c r="K55" s="36">
        <f t="shared" si="10"/>
        <v>5.810526315789474</v>
      </c>
      <c r="L55" s="36">
        <f t="shared" si="10"/>
        <v>10.973684210526315</v>
      </c>
      <c r="M55" s="37">
        <f>SUM(E55:L55)</f>
        <v>25.821052631578947</v>
      </c>
      <c r="N55" s="70"/>
      <c r="O55" s="97">
        <f>M55</f>
        <v>25.821052631578947</v>
      </c>
      <c r="P55" s="100">
        <f>D55</f>
        <v>8.4210526315789472E-2</v>
      </c>
      <c r="Q55" s="71">
        <f>O55/P55</f>
        <v>306.625</v>
      </c>
      <c r="AA55" s="49"/>
    </row>
    <row r="56" spans="2:27" ht="13.5" thickBot="1" x14ac:dyDescent="0.25">
      <c r="B56" s="19"/>
      <c r="C56" s="19"/>
      <c r="D56" s="25" t="s">
        <v>12</v>
      </c>
      <c r="E56" s="26">
        <f>F42-E42</f>
        <v>0.5</v>
      </c>
      <c r="F56" s="26">
        <f>F42-F42</f>
        <v>0</v>
      </c>
      <c r="G56" s="26">
        <f>G42-F42</f>
        <v>2</v>
      </c>
      <c r="H56" s="26">
        <f>H42-F42</f>
        <v>7</v>
      </c>
      <c r="I56" s="26">
        <f>I42-F42</f>
        <v>14.5</v>
      </c>
      <c r="J56" s="26">
        <f>J42-F42</f>
        <v>24.5</v>
      </c>
      <c r="K56" s="26">
        <f>K42-F42</f>
        <v>34.5</v>
      </c>
      <c r="L56" s="26">
        <f>L42-F42</f>
        <v>69.5</v>
      </c>
      <c r="M56" s="27"/>
      <c r="N56" s="38"/>
      <c r="O56" s="28"/>
      <c r="P56" s="28"/>
      <c r="Q56" s="29"/>
      <c r="AA56" s="49"/>
    </row>
    <row r="57" spans="2:27" x14ac:dyDescent="0.2">
      <c r="B57" s="136" t="s">
        <v>34</v>
      </c>
      <c r="C57" s="19"/>
      <c r="D57" s="39"/>
      <c r="E57" s="11">
        <v>0</v>
      </c>
      <c r="F57" s="12">
        <v>0</v>
      </c>
      <c r="G57" s="4">
        <v>2</v>
      </c>
      <c r="H57" s="4">
        <v>7</v>
      </c>
      <c r="I57" s="4">
        <v>17</v>
      </c>
      <c r="J57" s="4">
        <v>12</v>
      </c>
      <c r="K57" s="4">
        <v>24</v>
      </c>
      <c r="L57" s="5">
        <v>33</v>
      </c>
      <c r="M57" s="6">
        <v>95</v>
      </c>
      <c r="N57" s="18"/>
      <c r="O57" s="92" t="s">
        <v>57</v>
      </c>
      <c r="P57" s="102" t="s">
        <v>58</v>
      </c>
      <c r="Q57" s="31"/>
      <c r="AA57" s="49"/>
    </row>
    <row r="58" spans="2:27" ht="13.5" thickBot="1" x14ac:dyDescent="0.25">
      <c r="B58" s="137"/>
      <c r="C58" s="19"/>
      <c r="D58" s="32" t="s">
        <v>13</v>
      </c>
      <c r="E58" s="14">
        <v>0</v>
      </c>
      <c r="F58" s="15">
        <v>0</v>
      </c>
      <c r="G58" s="21">
        <v>2.1052631578947368E-2</v>
      </c>
      <c r="H58" s="8">
        <v>7.3684210526315783E-2</v>
      </c>
      <c r="I58" s="8">
        <v>0.17894736842105263</v>
      </c>
      <c r="J58" s="8">
        <v>0.12631578947368421</v>
      </c>
      <c r="K58" s="8">
        <v>0.25263157894736843</v>
      </c>
      <c r="L58" s="16">
        <v>0.3473684210526316</v>
      </c>
      <c r="M58" s="10">
        <v>1</v>
      </c>
      <c r="N58" s="18"/>
      <c r="O58" s="33" t="s">
        <v>10</v>
      </c>
      <c r="P58" s="33" t="s">
        <v>11</v>
      </c>
      <c r="Q58" s="34" t="s">
        <v>9</v>
      </c>
      <c r="AA58" s="49"/>
    </row>
    <row r="59" spans="2:27" ht="13.5" thickBot="1" x14ac:dyDescent="0.25">
      <c r="B59" s="17"/>
      <c r="C59" s="19"/>
      <c r="D59" s="35">
        <f>G58</f>
        <v>2.1052631578947368E-2</v>
      </c>
      <c r="E59" s="36">
        <f>E58*E56</f>
        <v>0</v>
      </c>
      <c r="F59" s="36">
        <f>F58*F56</f>
        <v>0</v>
      </c>
      <c r="G59" s="36">
        <f t="shared" ref="G59:L59" si="11">G58*G56</f>
        <v>4.2105263157894736E-2</v>
      </c>
      <c r="H59" s="36">
        <f t="shared" si="11"/>
        <v>0.51578947368421046</v>
      </c>
      <c r="I59" s="36">
        <f t="shared" si="11"/>
        <v>2.594736842105263</v>
      </c>
      <c r="J59" s="36">
        <f t="shared" si="11"/>
        <v>3.0947368421052635</v>
      </c>
      <c r="K59" s="36">
        <f t="shared" si="11"/>
        <v>8.715789473684211</v>
      </c>
      <c r="L59" s="36">
        <f t="shared" si="11"/>
        <v>24.142105263157898</v>
      </c>
      <c r="M59" s="37">
        <f>SUM(E59:L59)</f>
        <v>39.10526315789474</v>
      </c>
      <c r="N59" s="70"/>
      <c r="O59" s="97">
        <f>M59</f>
        <v>39.10526315789474</v>
      </c>
      <c r="P59" s="100">
        <f>D59</f>
        <v>2.1052631578947368E-2</v>
      </c>
      <c r="Q59" s="71">
        <f>O59/P59</f>
        <v>1857.5000000000002</v>
      </c>
      <c r="R59" s="17"/>
      <c r="AA59" s="49"/>
    </row>
    <row r="60" spans="2:27" ht="13.5" thickBot="1" x14ac:dyDescent="0.25">
      <c r="B60" s="17"/>
      <c r="C60" s="19"/>
      <c r="D60" s="25" t="s">
        <v>12</v>
      </c>
      <c r="E60" s="26">
        <f>E42-E42</f>
        <v>0</v>
      </c>
      <c r="F60" s="26">
        <f>F42-E42</f>
        <v>0.5</v>
      </c>
      <c r="G60" s="26">
        <f>G42-E42</f>
        <v>2.5</v>
      </c>
      <c r="H60" s="26">
        <f>H42-E42</f>
        <v>7.5</v>
      </c>
      <c r="I60" s="26">
        <f>I42-E42</f>
        <v>15</v>
      </c>
      <c r="J60" s="26">
        <f>J42-E42</f>
        <v>25</v>
      </c>
      <c r="K60" s="26">
        <f>K42-E42</f>
        <v>35</v>
      </c>
      <c r="L60" s="26">
        <f>L42-E42</f>
        <v>70</v>
      </c>
      <c r="M60" s="27"/>
      <c r="N60" s="40"/>
      <c r="O60" s="28"/>
      <c r="P60" s="28"/>
      <c r="Q60" s="29"/>
      <c r="R60" s="17"/>
      <c r="AA60" s="49"/>
    </row>
    <row r="61" spans="2:27" x14ac:dyDescent="0.2">
      <c r="B61" s="138" t="s">
        <v>35</v>
      </c>
      <c r="C61" s="19"/>
      <c r="D61" s="39"/>
      <c r="E61" s="3">
        <v>1</v>
      </c>
      <c r="F61" s="4">
        <v>5</v>
      </c>
      <c r="G61" s="4">
        <v>8</v>
      </c>
      <c r="H61" s="4">
        <v>18</v>
      </c>
      <c r="I61" s="4">
        <v>16</v>
      </c>
      <c r="J61" s="4">
        <v>15</v>
      </c>
      <c r="K61" s="4">
        <v>16</v>
      </c>
      <c r="L61" s="5">
        <v>15</v>
      </c>
      <c r="M61" s="6">
        <v>94</v>
      </c>
      <c r="N61" s="18"/>
      <c r="O61" s="92" t="s">
        <v>57</v>
      </c>
      <c r="P61" s="102" t="s">
        <v>58</v>
      </c>
      <c r="Q61" s="31"/>
      <c r="AA61" s="49"/>
    </row>
    <row r="62" spans="2:27" ht="13.5" thickBot="1" x14ac:dyDescent="0.25">
      <c r="B62" s="139"/>
      <c r="C62" s="19"/>
      <c r="D62" s="32" t="s">
        <v>13</v>
      </c>
      <c r="E62" s="7">
        <v>1.0638297872340425E-2</v>
      </c>
      <c r="F62" s="8">
        <v>5.3191489361702128E-2</v>
      </c>
      <c r="G62" s="8">
        <v>8.5106382978723402E-2</v>
      </c>
      <c r="H62" s="8">
        <v>0.19148936170212766</v>
      </c>
      <c r="I62" s="8">
        <v>0.1702127659574468</v>
      </c>
      <c r="J62" s="8">
        <v>0.15957446808510639</v>
      </c>
      <c r="K62" s="8">
        <v>0.1702127659574468</v>
      </c>
      <c r="L62" s="9">
        <v>0.15957446808510639</v>
      </c>
      <c r="M62" s="10">
        <v>1</v>
      </c>
      <c r="N62" s="18"/>
      <c r="O62" s="33" t="s">
        <v>10</v>
      </c>
      <c r="P62" s="33" t="s">
        <v>11</v>
      </c>
      <c r="Q62" s="34" t="s">
        <v>9</v>
      </c>
      <c r="AA62" s="49"/>
    </row>
    <row r="63" spans="2:27" ht="13.5" thickBot="1" x14ac:dyDescent="0.25">
      <c r="B63" s="19"/>
      <c r="C63" s="19"/>
      <c r="D63" s="35">
        <f>E62</f>
        <v>1.0638297872340425E-2</v>
      </c>
      <c r="E63" s="36">
        <f>E62*E60</f>
        <v>0</v>
      </c>
      <c r="F63" s="36">
        <f>F62*F60</f>
        <v>2.6595744680851064E-2</v>
      </c>
      <c r="G63" s="36">
        <f t="shared" ref="G63:L63" si="12">G62*G60</f>
        <v>0.21276595744680851</v>
      </c>
      <c r="H63" s="36">
        <f t="shared" si="12"/>
        <v>1.4361702127659575</v>
      </c>
      <c r="I63" s="36">
        <f t="shared" si="12"/>
        <v>2.5531914893617023</v>
      </c>
      <c r="J63" s="36">
        <f t="shared" si="12"/>
        <v>3.9893617021276597</v>
      </c>
      <c r="K63" s="36">
        <f t="shared" si="12"/>
        <v>5.957446808510638</v>
      </c>
      <c r="L63" s="36">
        <f t="shared" si="12"/>
        <v>11.170212765957448</v>
      </c>
      <c r="M63" s="37">
        <f>SUM(E63:L63)</f>
        <v>25.345744680851066</v>
      </c>
      <c r="N63" s="70"/>
      <c r="O63" s="97">
        <f>M63</f>
        <v>25.345744680851066</v>
      </c>
      <c r="P63" s="100">
        <f>D63</f>
        <v>1.0638297872340425E-2</v>
      </c>
      <c r="Q63" s="71">
        <f>O63/P63</f>
        <v>2382.5000000000005</v>
      </c>
      <c r="AA63" s="49"/>
    </row>
    <row r="64" spans="2:27" ht="13.5" thickBot="1" x14ac:dyDescent="0.25">
      <c r="B64" s="87"/>
      <c r="C64" s="19"/>
      <c r="D64" s="25" t="s">
        <v>12</v>
      </c>
      <c r="E64" s="26">
        <f>F42-E42</f>
        <v>0.5</v>
      </c>
      <c r="F64" s="26">
        <f>F42-F42</f>
        <v>0</v>
      </c>
      <c r="G64" s="26">
        <f>G42-F42</f>
        <v>2</v>
      </c>
      <c r="H64" s="26">
        <f>H42-F42</f>
        <v>7</v>
      </c>
      <c r="I64" s="26">
        <f>I42-F42</f>
        <v>14.5</v>
      </c>
      <c r="J64" s="26">
        <f>J42-F42</f>
        <v>24.5</v>
      </c>
      <c r="K64" s="26">
        <f>K42-6</f>
        <v>29</v>
      </c>
      <c r="L64" s="26">
        <f>L42-F42</f>
        <v>69.5</v>
      </c>
      <c r="M64" s="27"/>
      <c r="N64" s="40"/>
      <c r="O64" s="28"/>
      <c r="P64" s="28"/>
      <c r="Q64" s="29"/>
      <c r="R64" s="19"/>
      <c r="AA64" s="49"/>
    </row>
    <row r="65" spans="2:27" x14ac:dyDescent="0.2">
      <c r="B65" s="136" t="s">
        <v>36</v>
      </c>
      <c r="C65" s="19"/>
      <c r="D65" s="39"/>
      <c r="E65" s="11">
        <v>2</v>
      </c>
      <c r="F65" s="12">
        <v>3</v>
      </c>
      <c r="G65" s="4">
        <v>8</v>
      </c>
      <c r="H65" s="4">
        <v>5</v>
      </c>
      <c r="I65" s="4">
        <v>2</v>
      </c>
      <c r="J65" s="4">
        <v>11</v>
      </c>
      <c r="K65" s="4">
        <v>15</v>
      </c>
      <c r="L65" s="5">
        <v>49</v>
      </c>
      <c r="M65" s="6">
        <v>95</v>
      </c>
      <c r="N65" s="18"/>
      <c r="O65" s="92" t="s">
        <v>57</v>
      </c>
      <c r="P65" s="102" t="s">
        <v>58</v>
      </c>
      <c r="Q65" s="31"/>
      <c r="AA65" s="49"/>
    </row>
    <row r="66" spans="2:27" ht="13.5" thickBot="1" x14ac:dyDescent="0.25">
      <c r="B66" s="137"/>
      <c r="D66" s="32" t="s">
        <v>13</v>
      </c>
      <c r="E66" s="14">
        <v>0</v>
      </c>
      <c r="F66" s="15">
        <v>0</v>
      </c>
      <c r="G66" s="8">
        <v>0.10714285714285714</v>
      </c>
      <c r="H66" s="8">
        <v>0.14285714285714285</v>
      </c>
      <c r="I66" s="8">
        <v>0.10714285714285714</v>
      </c>
      <c r="J66" s="8">
        <v>7.1428571428571425E-2</v>
      </c>
      <c r="K66" s="8">
        <v>0.10714285714285714</v>
      </c>
      <c r="L66" s="9">
        <v>0.4642857142857143</v>
      </c>
      <c r="M66" s="10">
        <v>1</v>
      </c>
      <c r="N66" s="18"/>
      <c r="O66" s="33" t="s">
        <v>10</v>
      </c>
      <c r="P66" s="33" t="s">
        <v>11</v>
      </c>
      <c r="Q66" s="34" t="s">
        <v>9</v>
      </c>
      <c r="AA66" s="49"/>
    </row>
    <row r="67" spans="2:27" ht="13.5" thickBot="1" x14ac:dyDescent="0.25">
      <c r="B67" s="19"/>
      <c r="D67" s="35">
        <f>G66</f>
        <v>0.10714285714285714</v>
      </c>
      <c r="E67" s="36">
        <f>E66*E64</f>
        <v>0</v>
      </c>
      <c r="F67" s="36">
        <f>F66*F64</f>
        <v>0</v>
      </c>
      <c r="G67" s="36">
        <f t="shared" ref="G67:L67" si="13">G66*G64</f>
        <v>0.21428571428571427</v>
      </c>
      <c r="H67" s="36">
        <f t="shared" si="13"/>
        <v>1</v>
      </c>
      <c r="I67" s="36">
        <f t="shared" si="13"/>
        <v>1.5535714285714284</v>
      </c>
      <c r="J67" s="36">
        <f t="shared" si="13"/>
        <v>1.75</v>
      </c>
      <c r="K67" s="36">
        <f t="shared" si="13"/>
        <v>3.1071428571428568</v>
      </c>
      <c r="L67" s="36">
        <f t="shared" si="13"/>
        <v>32.267857142857146</v>
      </c>
      <c r="M67" s="37">
        <f>SUM(E67:L67)</f>
        <v>39.892857142857146</v>
      </c>
      <c r="N67" s="70"/>
      <c r="O67" s="97">
        <f>M67</f>
        <v>39.892857142857146</v>
      </c>
      <c r="P67" s="100">
        <f>D67</f>
        <v>0.10714285714285714</v>
      </c>
      <c r="Q67" s="71">
        <f>O67/P67</f>
        <v>372.33333333333337</v>
      </c>
      <c r="R67" s="20"/>
      <c r="AA67" s="49"/>
    </row>
    <row r="68" spans="2:27" ht="13.5" thickBot="1" x14ac:dyDescent="0.25">
      <c r="B68" s="19"/>
      <c r="D68" s="25" t="s">
        <v>12</v>
      </c>
      <c r="E68" s="26">
        <f>E42-E42</f>
        <v>0</v>
      </c>
      <c r="F68" s="26">
        <f>F42-E42</f>
        <v>0.5</v>
      </c>
      <c r="G68" s="26">
        <f>G42-E42</f>
        <v>2.5</v>
      </c>
      <c r="H68" s="26">
        <f>H42-E42</f>
        <v>7.5</v>
      </c>
      <c r="I68" s="26">
        <f>I42-E42</f>
        <v>15</v>
      </c>
      <c r="J68" s="26">
        <f>J42-E42</f>
        <v>25</v>
      </c>
      <c r="K68" s="26">
        <f>K42-E42</f>
        <v>35</v>
      </c>
      <c r="L68" s="26">
        <f>L42-E42</f>
        <v>70</v>
      </c>
      <c r="M68" s="27"/>
      <c r="N68" s="28"/>
      <c r="O68" s="28"/>
      <c r="P68" s="28"/>
      <c r="Q68" s="29"/>
      <c r="AA68" s="49"/>
    </row>
    <row r="69" spans="2:27" x14ac:dyDescent="0.2">
      <c r="B69" s="136" t="s">
        <v>37</v>
      </c>
      <c r="D69" s="39"/>
      <c r="E69" s="3">
        <v>2</v>
      </c>
      <c r="F69" s="4">
        <v>7</v>
      </c>
      <c r="G69" s="4">
        <v>15</v>
      </c>
      <c r="H69" s="4">
        <v>19</v>
      </c>
      <c r="I69" s="4">
        <v>14</v>
      </c>
      <c r="J69" s="4">
        <v>16</v>
      </c>
      <c r="K69" s="4">
        <v>13</v>
      </c>
      <c r="L69" s="5">
        <v>9</v>
      </c>
      <c r="M69" s="6">
        <v>95</v>
      </c>
      <c r="N69" s="18"/>
      <c r="O69" s="92" t="s">
        <v>57</v>
      </c>
      <c r="P69" s="102" t="s">
        <v>58</v>
      </c>
      <c r="Q69" s="31"/>
      <c r="AA69" s="49"/>
    </row>
    <row r="70" spans="2:27" ht="13.5" thickBot="1" x14ac:dyDescent="0.25">
      <c r="B70" s="137"/>
      <c r="D70" s="32" t="s">
        <v>13</v>
      </c>
      <c r="E70" s="7">
        <v>2.1052631578947368E-2</v>
      </c>
      <c r="F70" s="8">
        <v>7.3684210526315783E-2</v>
      </c>
      <c r="G70" s="8">
        <v>0.15789473684210525</v>
      </c>
      <c r="H70" s="8">
        <v>0.2</v>
      </c>
      <c r="I70" s="8">
        <v>0.14736842105263157</v>
      </c>
      <c r="J70" s="8">
        <v>0.16842105263157894</v>
      </c>
      <c r="K70" s="8">
        <v>0.1368421052631579</v>
      </c>
      <c r="L70" s="9">
        <v>9.4736842105263161E-2</v>
      </c>
      <c r="M70" s="10">
        <v>0.99999999999999989</v>
      </c>
      <c r="N70" s="18"/>
      <c r="O70" s="33" t="s">
        <v>10</v>
      </c>
      <c r="P70" s="33" t="s">
        <v>11</v>
      </c>
      <c r="Q70" s="34" t="s">
        <v>9</v>
      </c>
      <c r="AA70" s="49"/>
    </row>
    <row r="71" spans="2:27" ht="13.5" thickBot="1" x14ac:dyDescent="0.25">
      <c r="B71" s="19"/>
      <c r="D71" s="35">
        <f>E70</f>
        <v>2.1052631578947368E-2</v>
      </c>
      <c r="E71" s="36">
        <f>E70*E68</f>
        <v>0</v>
      </c>
      <c r="F71" s="36">
        <f>F70*F68</f>
        <v>3.6842105263157891E-2</v>
      </c>
      <c r="G71" s="36">
        <f t="shared" ref="G71:L71" si="14">G70*G68</f>
        <v>0.39473684210526316</v>
      </c>
      <c r="H71" s="36">
        <f t="shared" si="14"/>
        <v>1.5</v>
      </c>
      <c r="I71" s="36">
        <f t="shared" si="14"/>
        <v>2.2105263157894735</v>
      </c>
      <c r="J71" s="36">
        <f t="shared" si="14"/>
        <v>4.2105263157894735</v>
      </c>
      <c r="K71" s="36">
        <f t="shared" si="14"/>
        <v>4.7894736842105265</v>
      </c>
      <c r="L71" s="36">
        <f t="shared" si="14"/>
        <v>6.6315789473684212</v>
      </c>
      <c r="M71" s="37">
        <f>SUM(E71:L71)</f>
        <v>19.773684210526316</v>
      </c>
      <c r="N71" s="70"/>
      <c r="O71" s="97">
        <f>M71</f>
        <v>19.773684210526316</v>
      </c>
      <c r="P71" s="100">
        <f>D71</f>
        <v>2.1052631578947368E-2</v>
      </c>
      <c r="Q71" s="71">
        <f>O71/P71</f>
        <v>939.25</v>
      </c>
      <c r="AA71" s="49"/>
    </row>
    <row r="72" spans="2:27" ht="13.5" thickBot="1" x14ac:dyDescent="0.25">
      <c r="B72" s="19"/>
      <c r="D72" s="25" t="s">
        <v>12</v>
      </c>
      <c r="E72" s="26">
        <f>E42-E42</f>
        <v>0</v>
      </c>
      <c r="F72" s="26">
        <f>F42-E42</f>
        <v>0.5</v>
      </c>
      <c r="G72" s="26">
        <f>G42-E42</f>
        <v>2.5</v>
      </c>
      <c r="H72" s="26">
        <f>H42-E72</f>
        <v>7.5</v>
      </c>
      <c r="I72" s="26">
        <f>I42-E42</f>
        <v>15</v>
      </c>
      <c r="J72" s="26">
        <f>J42-E42</f>
        <v>25</v>
      </c>
      <c r="K72" s="26">
        <f>K42-E42</f>
        <v>35</v>
      </c>
      <c r="L72" s="26">
        <f>L42-E42</f>
        <v>70</v>
      </c>
      <c r="M72" s="27"/>
      <c r="N72" s="27"/>
      <c r="O72" s="28"/>
      <c r="P72" s="28"/>
      <c r="Q72" s="29"/>
      <c r="R72" s="2"/>
      <c r="AA72" s="49"/>
    </row>
    <row r="73" spans="2:27" x14ac:dyDescent="0.2">
      <c r="B73" s="136" t="s">
        <v>38</v>
      </c>
      <c r="D73" s="39"/>
      <c r="E73" s="22">
        <v>0</v>
      </c>
      <c r="F73" s="11">
        <v>5</v>
      </c>
      <c r="G73" s="4">
        <v>8</v>
      </c>
      <c r="H73" s="4">
        <v>9</v>
      </c>
      <c r="I73" s="4">
        <v>1</v>
      </c>
      <c r="J73" s="4">
        <v>3</v>
      </c>
      <c r="K73" s="4">
        <v>15</v>
      </c>
      <c r="L73" s="5">
        <v>53</v>
      </c>
      <c r="M73" s="6">
        <v>94</v>
      </c>
      <c r="N73" s="18"/>
      <c r="O73" s="92" t="s">
        <v>57</v>
      </c>
      <c r="P73" s="102" t="s">
        <v>58</v>
      </c>
      <c r="Q73" s="31"/>
      <c r="AA73" s="49"/>
    </row>
    <row r="74" spans="2:27" ht="13.5" thickBot="1" x14ac:dyDescent="0.25">
      <c r="B74" s="137"/>
      <c r="D74" s="32" t="s">
        <v>13</v>
      </c>
      <c r="E74" s="23">
        <v>0</v>
      </c>
      <c r="F74" s="24">
        <v>5.3191489361702128E-2</v>
      </c>
      <c r="G74" s="8">
        <v>8.5106382978723402E-2</v>
      </c>
      <c r="H74" s="8">
        <v>9.5744680851063829E-2</v>
      </c>
      <c r="I74" s="8">
        <v>1.0638297872340425E-2</v>
      </c>
      <c r="J74" s="8">
        <v>3.1914893617021274E-2</v>
      </c>
      <c r="K74" s="8">
        <v>0.15957446808510639</v>
      </c>
      <c r="L74" s="9">
        <v>0.56382978723404253</v>
      </c>
      <c r="M74" s="10">
        <v>1</v>
      </c>
      <c r="N74" s="18"/>
      <c r="O74" s="33" t="s">
        <v>10</v>
      </c>
      <c r="P74" s="33" t="s">
        <v>11</v>
      </c>
      <c r="Q74" s="34" t="s">
        <v>9</v>
      </c>
      <c r="AA74" s="49"/>
    </row>
    <row r="75" spans="2:27" ht="13.5" thickBot="1" x14ac:dyDescent="0.25">
      <c r="D75" s="35">
        <f>E74</f>
        <v>0</v>
      </c>
      <c r="E75" s="36">
        <f>E74*E72</f>
        <v>0</v>
      </c>
      <c r="F75" s="36">
        <f>F74*F72</f>
        <v>2.6595744680851064E-2</v>
      </c>
      <c r="G75" s="36">
        <f t="shared" ref="G75:L75" si="15">G74*G72</f>
        <v>0.21276595744680851</v>
      </c>
      <c r="H75" s="36">
        <f t="shared" si="15"/>
        <v>0.71808510638297873</v>
      </c>
      <c r="I75" s="36">
        <f t="shared" si="15"/>
        <v>0.15957446808510639</v>
      </c>
      <c r="J75" s="36">
        <f t="shared" si="15"/>
        <v>0.7978723404255319</v>
      </c>
      <c r="K75" s="36">
        <f t="shared" si="15"/>
        <v>5.585106382978724</v>
      </c>
      <c r="L75" s="36">
        <f t="shared" si="15"/>
        <v>39.468085106382979</v>
      </c>
      <c r="M75" s="37">
        <f>SUM(E75:L75)</f>
        <v>46.968085106382979</v>
      </c>
      <c r="N75" s="70"/>
      <c r="O75" s="97">
        <f>M75</f>
        <v>46.968085106382979</v>
      </c>
      <c r="P75" s="100">
        <f>D75</f>
        <v>0</v>
      </c>
      <c r="Q75" s="71" t="e">
        <f>O75/P75</f>
        <v>#DIV/0!</v>
      </c>
      <c r="R75" s="68" t="s">
        <v>55</v>
      </c>
      <c r="S75" s="67" t="s">
        <v>54</v>
      </c>
      <c r="AA75" s="49"/>
    </row>
    <row r="76" spans="2:27" ht="13.5" thickBot="1" x14ac:dyDescent="0.25">
      <c r="D76" s="18"/>
      <c r="E76" s="18"/>
      <c r="F76" s="18"/>
      <c r="G76" s="18"/>
      <c r="H76" s="18"/>
      <c r="I76" s="18"/>
      <c r="J76" s="18"/>
      <c r="K76" s="18"/>
      <c r="L76" s="18"/>
      <c r="M76" s="18"/>
      <c r="R76" s="68" t="s">
        <v>17</v>
      </c>
      <c r="S76" s="67" t="s">
        <v>16</v>
      </c>
      <c r="T76" s="69" t="s">
        <v>9</v>
      </c>
      <c r="AA76" s="49"/>
    </row>
    <row r="77" spans="2:27" x14ac:dyDescent="0.2">
      <c r="D77" s="93" t="s">
        <v>43</v>
      </c>
      <c r="E77" s="105">
        <f>S77</f>
        <v>3.7091065429531271E-2</v>
      </c>
      <c r="F77" s="90" t="s">
        <v>59</v>
      </c>
      <c r="G77" s="90"/>
      <c r="H77" s="106"/>
      <c r="I77" s="106"/>
      <c r="J77" s="107"/>
      <c r="K77" s="107"/>
      <c r="L77" s="107"/>
      <c r="M77" s="107"/>
      <c r="N77" s="107"/>
      <c r="O77" s="107"/>
      <c r="P77" s="107"/>
      <c r="Q77" s="107" t="s">
        <v>14</v>
      </c>
      <c r="R77" s="65">
        <f>(O75+O71+O67+O63+O59+O55+O51+O47-E51-F51-E55-E59-E67)/8</f>
        <v>33.407414813629821</v>
      </c>
      <c r="S77" s="66">
        <f>(P75+P71+P67+P63+P59+P55+P51+P47)/8</f>
        <v>3.7091065429531271E-2</v>
      </c>
      <c r="T77" s="88">
        <f>R77/S77</f>
        <v>900.68630886594622</v>
      </c>
    </row>
    <row r="78" spans="2:27" x14ac:dyDescent="0.2">
      <c r="D78" s="93" t="s">
        <v>43</v>
      </c>
      <c r="E78" s="109">
        <f>(E50+F50+E54+E58+E66)/8</f>
        <v>2.631578947368421E-3</v>
      </c>
      <c r="F78" s="110" t="s">
        <v>60</v>
      </c>
      <c r="G78" s="90"/>
      <c r="H78" s="90"/>
      <c r="I78" s="106"/>
      <c r="J78" s="107"/>
      <c r="K78" s="93" t="s">
        <v>43</v>
      </c>
      <c r="L78" s="103">
        <f>1-E77-E78</f>
        <v>0.96027735562310035</v>
      </c>
      <c r="M78" s="91" t="s">
        <v>56</v>
      </c>
      <c r="N78" s="90"/>
      <c r="O78" s="90"/>
      <c r="P78" s="90"/>
      <c r="Q78" s="90"/>
      <c r="R78" s="89">
        <f>R77/L78</f>
        <v>34.789339369512227</v>
      </c>
      <c r="S78" s="90" t="s">
        <v>42</v>
      </c>
      <c r="T78" s="111"/>
      <c r="X78" s="92"/>
    </row>
    <row r="79" spans="2:27" ht="13.5" thickBot="1" x14ac:dyDescent="0.25"/>
    <row r="80" spans="2:27" ht="13.5" thickBot="1" x14ac:dyDescent="0.25">
      <c r="D80" s="52" t="s">
        <v>46</v>
      </c>
      <c r="E80" s="61"/>
      <c r="F80" s="61"/>
      <c r="G80" s="62"/>
      <c r="H80" s="61"/>
      <c r="I80" s="61"/>
      <c r="J80" s="61"/>
      <c r="K80" s="61"/>
      <c r="L80" s="61"/>
      <c r="M80" s="63"/>
      <c r="N80" s="63"/>
      <c r="O80" s="63"/>
      <c r="P80" s="63"/>
      <c r="Q80" s="64"/>
    </row>
    <row r="81" spans="2:28" ht="13.5" thickBot="1" x14ac:dyDescent="0.25">
      <c r="D81" s="42" t="s">
        <v>15</v>
      </c>
      <c r="E81" s="43">
        <v>0</v>
      </c>
      <c r="F81" s="43">
        <v>0.5</v>
      </c>
      <c r="G81" s="43">
        <v>2.5</v>
      </c>
      <c r="H81" s="43">
        <v>7.5</v>
      </c>
      <c r="I81" s="43">
        <v>15</v>
      </c>
      <c r="J81" s="43">
        <v>25</v>
      </c>
      <c r="K81" s="43">
        <v>35</v>
      </c>
      <c r="L81" s="43">
        <v>70</v>
      </c>
      <c r="M81" s="17"/>
      <c r="N81" s="19"/>
      <c r="O81" s="19"/>
      <c r="P81" s="19"/>
      <c r="U81" s="1"/>
      <c r="V81" s="1"/>
      <c r="W81" s="1"/>
      <c r="X81" s="1"/>
      <c r="Y81" s="1"/>
    </row>
    <row r="82" spans="2:28" ht="13.5" thickBot="1" x14ac:dyDescent="0.25">
      <c r="D82" s="44"/>
      <c r="E82" s="45">
        <v>0</v>
      </c>
      <c r="F82" s="46" t="s">
        <v>0</v>
      </c>
      <c r="G82" s="46" t="s">
        <v>1</v>
      </c>
      <c r="H82" s="46" t="s">
        <v>2</v>
      </c>
      <c r="I82" s="46" t="s">
        <v>3</v>
      </c>
      <c r="J82" s="46" t="s">
        <v>4</v>
      </c>
      <c r="K82" s="46" t="s">
        <v>5</v>
      </c>
      <c r="L82" s="47" t="s">
        <v>6</v>
      </c>
      <c r="M82" s="48" t="s">
        <v>7</v>
      </c>
      <c r="N82" s="19"/>
      <c r="O82" s="19"/>
      <c r="P82" s="19"/>
      <c r="U82" s="1"/>
      <c r="V82" s="1"/>
      <c r="W82" s="1"/>
      <c r="X82" s="1"/>
      <c r="Y82" s="1"/>
    </row>
    <row r="83" spans="2:28" ht="13.5" thickBot="1" x14ac:dyDescent="0.25">
      <c r="D83" s="25" t="s">
        <v>12</v>
      </c>
      <c r="E83" s="26">
        <f>E81-E81</f>
        <v>0</v>
      </c>
      <c r="F83" s="26">
        <f>F81-E81</f>
        <v>0.5</v>
      </c>
      <c r="G83" s="26">
        <f>G81-E81</f>
        <v>2.5</v>
      </c>
      <c r="H83" s="26">
        <f>H81-E81</f>
        <v>7.5</v>
      </c>
      <c r="I83" s="26">
        <f>I81-E81</f>
        <v>15</v>
      </c>
      <c r="J83" s="26">
        <f>J81-E81</f>
        <v>25</v>
      </c>
      <c r="K83" s="26">
        <f>K81-E81</f>
        <v>35</v>
      </c>
      <c r="L83" s="26">
        <f>L81-E81</f>
        <v>70</v>
      </c>
      <c r="M83" s="27"/>
      <c r="N83" s="28"/>
      <c r="O83" s="28"/>
      <c r="P83" s="28"/>
      <c r="Q83" s="29"/>
      <c r="AA83" s="49"/>
      <c r="AB83" s="49"/>
    </row>
    <row r="84" spans="2:28" x14ac:dyDescent="0.2">
      <c r="B84" s="136" t="s">
        <v>31</v>
      </c>
      <c r="D84" s="30"/>
      <c r="E84" s="3">
        <v>0</v>
      </c>
      <c r="F84" s="4">
        <v>0</v>
      </c>
      <c r="G84" s="4">
        <v>3</v>
      </c>
      <c r="H84" s="4">
        <v>3</v>
      </c>
      <c r="I84" s="4">
        <v>4</v>
      </c>
      <c r="J84" s="4">
        <v>4</v>
      </c>
      <c r="K84" s="4">
        <v>7</v>
      </c>
      <c r="L84" s="5">
        <v>9</v>
      </c>
      <c r="M84" s="6">
        <v>30</v>
      </c>
      <c r="N84" s="18"/>
      <c r="O84" s="92" t="s">
        <v>57</v>
      </c>
      <c r="P84" s="102" t="s">
        <v>58</v>
      </c>
      <c r="Q84" s="31"/>
      <c r="AA84" s="49"/>
      <c r="AB84" s="49"/>
    </row>
    <row r="85" spans="2:28" ht="13.5" thickBot="1" x14ac:dyDescent="0.25">
      <c r="B85" s="137"/>
      <c r="D85" s="32" t="s">
        <v>13</v>
      </c>
      <c r="E85" s="7">
        <v>0</v>
      </c>
      <c r="F85" s="8">
        <v>0</v>
      </c>
      <c r="G85" s="8">
        <v>0.1</v>
      </c>
      <c r="H85" s="8">
        <v>0.1</v>
      </c>
      <c r="I85" s="8">
        <v>0.13333333333333333</v>
      </c>
      <c r="J85" s="8">
        <v>0.13333333333333333</v>
      </c>
      <c r="K85" s="8">
        <v>0.23333333333333334</v>
      </c>
      <c r="L85" s="9">
        <v>0.3</v>
      </c>
      <c r="M85" s="10">
        <v>1</v>
      </c>
      <c r="N85" s="18"/>
      <c r="O85" s="33" t="s">
        <v>10</v>
      </c>
      <c r="P85" s="33" t="s">
        <v>11</v>
      </c>
      <c r="Q85" s="34" t="s">
        <v>9</v>
      </c>
      <c r="AA85" s="49"/>
      <c r="AB85" s="49"/>
    </row>
    <row r="86" spans="2:28" ht="13.5" thickBot="1" x14ac:dyDescent="0.25">
      <c r="B86" s="19"/>
      <c r="D86" s="35">
        <f>E85</f>
        <v>0</v>
      </c>
      <c r="E86" s="36">
        <f>E85*E83</f>
        <v>0</v>
      </c>
      <c r="F86" s="36">
        <f>F85*F83</f>
        <v>0</v>
      </c>
      <c r="G86" s="36">
        <f t="shared" ref="G86:L86" si="16">G85*G83</f>
        <v>0.25</v>
      </c>
      <c r="H86" s="36">
        <f t="shared" si="16"/>
        <v>0.75</v>
      </c>
      <c r="I86" s="36">
        <f t="shared" si="16"/>
        <v>2</v>
      </c>
      <c r="J86" s="36">
        <f t="shared" si="16"/>
        <v>3.3333333333333335</v>
      </c>
      <c r="K86" s="36">
        <f t="shared" si="16"/>
        <v>8.1666666666666661</v>
      </c>
      <c r="L86" s="36">
        <f t="shared" si="16"/>
        <v>21</v>
      </c>
      <c r="M86" s="37">
        <f>SUM(E86:L86)</f>
        <v>35.5</v>
      </c>
      <c r="N86" s="70"/>
      <c r="O86" s="97">
        <f>M86</f>
        <v>35.5</v>
      </c>
      <c r="P86" s="100">
        <f>D86</f>
        <v>0</v>
      </c>
      <c r="Q86" s="71" t="e">
        <f>O86/P86</f>
        <v>#DIV/0!</v>
      </c>
      <c r="R86" s="19"/>
      <c r="AA86" s="49"/>
      <c r="AB86" s="49"/>
    </row>
    <row r="87" spans="2:28" ht="13.5" thickBot="1" x14ac:dyDescent="0.25">
      <c r="B87" s="19"/>
      <c r="D87" s="25" t="s">
        <v>12</v>
      </c>
      <c r="E87" s="26">
        <f>G81-E81</f>
        <v>2.5</v>
      </c>
      <c r="F87" s="26">
        <f>G81-F81</f>
        <v>2</v>
      </c>
      <c r="G87" s="26">
        <f>G81-G81</f>
        <v>0</v>
      </c>
      <c r="H87" s="26">
        <f>H81-G81</f>
        <v>5</v>
      </c>
      <c r="I87" s="26">
        <f>I81-G81</f>
        <v>12.5</v>
      </c>
      <c r="J87" s="26">
        <f>J81-G81</f>
        <v>22.5</v>
      </c>
      <c r="K87" s="26">
        <f>K81-G81</f>
        <v>32.5</v>
      </c>
      <c r="L87" s="26">
        <f>L81-G81</f>
        <v>67.5</v>
      </c>
      <c r="M87" s="27"/>
      <c r="N87" s="40"/>
      <c r="O87" s="28"/>
      <c r="P87" s="28"/>
      <c r="Q87" s="29"/>
      <c r="R87" s="19"/>
      <c r="AA87" s="49"/>
      <c r="AB87" s="49"/>
    </row>
    <row r="88" spans="2:28" x14ac:dyDescent="0.2">
      <c r="B88" s="136" t="s">
        <v>32</v>
      </c>
      <c r="D88" s="39"/>
      <c r="E88" s="11">
        <v>0</v>
      </c>
      <c r="F88" s="4">
        <v>1</v>
      </c>
      <c r="G88" s="12">
        <v>2</v>
      </c>
      <c r="H88" s="4">
        <v>3</v>
      </c>
      <c r="I88" s="4">
        <v>2</v>
      </c>
      <c r="J88" s="4">
        <v>7</v>
      </c>
      <c r="K88" s="4">
        <v>6</v>
      </c>
      <c r="L88" s="13">
        <v>9</v>
      </c>
      <c r="M88" s="6">
        <v>30</v>
      </c>
      <c r="N88" s="18"/>
      <c r="O88" s="92" t="s">
        <v>57</v>
      </c>
      <c r="P88" s="102" t="s">
        <v>58</v>
      </c>
      <c r="Q88" s="31"/>
      <c r="AA88" s="49"/>
      <c r="AB88" s="49"/>
    </row>
    <row r="89" spans="2:28" ht="13.5" thickBot="1" x14ac:dyDescent="0.25">
      <c r="B89" s="137"/>
      <c r="D89" s="32" t="s">
        <v>13</v>
      </c>
      <c r="E89" s="14">
        <v>0</v>
      </c>
      <c r="F89" s="8">
        <v>3.3333333333333333E-2</v>
      </c>
      <c r="G89" s="15">
        <v>6.6666666666666666E-2</v>
      </c>
      <c r="H89" s="8">
        <v>0.1</v>
      </c>
      <c r="I89" s="8">
        <v>6.6666666666666666E-2</v>
      </c>
      <c r="J89" s="8">
        <v>0.23333333333333334</v>
      </c>
      <c r="K89" s="8">
        <v>0.2</v>
      </c>
      <c r="L89" s="16">
        <v>0.3</v>
      </c>
      <c r="M89" s="10">
        <v>1</v>
      </c>
      <c r="N89" s="18"/>
      <c r="O89" s="33" t="s">
        <v>10</v>
      </c>
      <c r="P89" s="33" t="s">
        <v>11</v>
      </c>
      <c r="Q89" s="34" t="s">
        <v>9</v>
      </c>
      <c r="AA89" s="49"/>
      <c r="AB89" s="49"/>
    </row>
    <row r="90" spans="2:28" ht="13.5" thickBot="1" x14ac:dyDescent="0.25">
      <c r="B90" s="19"/>
      <c r="D90" s="35">
        <f>G89</f>
        <v>6.6666666666666666E-2</v>
      </c>
      <c r="E90" s="36">
        <f>E89*E87</f>
        <v>0</v>
      </c>
      <c r="F90" s="36">
        <f>F89*F87</f>
        <v>6.6666666666666666E-2</v>
      </c>
      <c r="G90" s="36">
        <f t="shared" ref="G90:L90" si="17">G89*G87</f>
        <v>0</v>
      </c>
      <c r="H90" s="36">
        <f t="shared" si="17"/>
        <v>0.5</v>
      </c>
      <c r="I90" s="36">
        <f t="shared" si="17"/>
        <v>0.83333333333333337</v>
      </c>
      <c r="J90" s="36">
        <f t="shared" si="17"/>
        <v>5.25</v>
      </c>
      <c r="K90" s="36">
        <f t="shared" si="17"/>
        <v>6.5</v>
      </c>
      <c r="L90" s="36">
        <f t="shared" si="17"/>
        <v>20.25</v>
      </c>
      <c r="M90" s="37">
        <f>SUM(E90:L90)</f>
        <v>33.4</v>
      </c>
      <c r="N90" s="70"/>
      <c r="O90" s="97">
        <f>M90</f>
        <v>33.4</v>
      </c>
      <c r="P90" s="100">
        <f>D90</f>
        <v>6.6666666666666666E-2</v>
      </c>
      <c r="Q90" s="71">
        <f>O90/P90</f>
        <v>501</v>
      </c>
      <c r="AA90" s="49"/>
      <c r="AB90" s="49"/>
    </row>
    <row r="91" spans="2:28" ht="13.5" thickBot="1" x14ac:dyDescent="0.25">
      <c r="B91" s="19"/>
      <c r="D91" s="25" t="s">
        <v>12</v>
      </c>
      <c r="E91" s="26">
        <f>F81-E81</f>
        <v>0.5</v>
      </c>
      <c r="F91" s="26">
        <f>F81-F81</f>
        <v>0</v>
      </c>
      <c r="G91" s="26">
        <f>G81-F81</f>
        <v>2</v>
      </c>
      <c r="H91" s="26">
        <f>H81-F81</f>
        <v>7</v>
      </c>
      <c r="I91" s="26">
        <f>I81-F81</f>
        <v>14.5</v>
      </c>
      <c r="J91" s="26">
        <f>J81-F81</f>
        <v>24.5</v>
      </c>
      <c r="K91" s="26">
        <f>K81-F81</f>
        <v>34.5</v>
      </c>
      <c r="L91" s="26">
        <f>L81-F81</f>
        <v>69.5</v>
      </c>
      <c r="M91" s="27"/>
      <c r="N91" s="38"/>
      <c r="O91" s="28"/>
      <c r="P91" s="28"/>
      <c r="Q91" s="29"/>
      <c r="AA91" s="49"/>
      <c r="AB91" s="49"/>
    </row>
    <row r="92" spans="2:28" x14ac:dyDescent="0.2">
      <c r="B92" s="136" t="s">
        <v>33</v>
      </c>
      <c r="D92" s="39"/>
      <c r="E92" s="11">
        <v>1</v>
      </c>
      <c r="F92" s="12">
        <v>2</v>
      </c>
      <c r="G92" s="4">
        <v>4</v>
      </c>
      <c r="H92" s="4">
        <v>2</v>
      </c>
      <c r="I92" s="4">
        <v>4</v>
      </c>
      <c r="J92" s="4">
        <v>4</v>
      </c>
      <c r="K92" s="4">
        <v>8</v>
      </c>
      <c r="L92" s="5">
        <v>5</v>
      </c>
      <c r="M92" s="6">
        <v>30</v>
      </c>
      <c r="N92" s="18"/>
      <c r="O92" s="92" t="s">
        <v>57</v>
      </c>
      <c r="P92" s="102" t="s">
        <v>58</v>
      </c>
      <c r="Q92" s="31"/>
      <c r="AA92" s="49"/>
      <c r="AB92" s="49"/>
    </row>
    <row r="93" spans="2:28" ht="13.5" thickBot="1" x14ac:dyDescent="0.25">
      <c r="B93" s="137"/>
      <c r="D93" s="32" t="s">
        <v>13</v>
      </c>
      <c r="E93" s="14">
        <v>3.3333333333333333E-2</v>
      </c>
      <c r="F93" s="15">
        <v>6.6666666666666666E-2</v>
      </c>
      <c r="G93" s="21">
        <v>0.13333333333333333</v>
      </c>
      <c r="H93" s="8">
        <v>6.6666666666666666E-2</v>
      </c>
      <c r="I93" s="8">
        <v>0.13333333333333333</v>
      </c>
      <c r="J93" s="8">
        <v>0.13333333333333333</v>
      </c>
      <c r="K93" s="8">
        <v>0.26666666666666666</v>
      </c>
      <c r="L93" s="16">
        <v>0.16666666666666666</v>
      </c>
      <c r="M93" s="10">
        <v>0.99999999999999989</v>
      </c>
      <c r="N93" s="18"/>
      <c r="O93" s="33" t="s">
        <v>10</v>
      </c>
      <c r="P93" s="33" t="s">
        <v>11</v>
      </c>
      <c r="Q93" s="34" t="s">
        <v>9</v>
      </c>
      <c r="AA93" s="49"/>
      <c r="AB93" s="49"/>
    </row>
    <row r="94" spans="2:28" ht="13.5" thickBot="1" x14ac:dyDescent="0.25">
      <c r="B94" s="19"/>
      <c r="D94" s="35">
        <f>G93</f>
        <v>0.13333333333333333</v>
      </c>
      <c r="E94" s="36">
        <f>E93*E91</f>
        <v>1.6666666666666666E-2</v>
      </c>
      <c r="F94" s="36">
        <f>F93*F91</f>
        <v>0</v>
      </c>
      <c r="G94" s="36">
        <f t="shared" ref="G94:L94" si="18">G93*G91</f>
        <v>0.26666666666666666</v>
      </c>
      <c r="H94" s="36">
        <f t="shared" si="18"/>
        <v>0.46666666666666667</v>
      </c>
      <c r="I94" s="36">
        <f t="shared" si="18"/>
        <v>1.9333333333333333</v>
      </c>
      <c r="J94" s="36">
        <f t="shared" si="18"/>
        <v>3.2666666666666666</v>
      </c>
      <c r="K94" s="36">
        <f t="shared" si="18"/>
        <v>9.1999999999999993</v>
      </c>
      <c r="L94" s="36">
        <f t="shared" si="18"/>
        <v>11.583333333333332</v>
      </c>
      <c r="M94" s="37">
        <f>SUM(E94:L94)</f>
        <v>26.733333333333331</v>
      </c>
      <c r="N94" s="70"/>
      <c r="O94" s="97">
        <f>M94</f>
        <v>26.733333333333331</v>
      </c>
      <c r="P94" s="100">
        <f>D94</f>
        <v>0.13333333333333333</v>
      </c>
      <c r="Q94" s="71">
        <f>O94/P94</f>
        <v>200.49999999999997</v>
      </c>
      <c r="AA94" s="49"/>
      <c r="AB94" s="49"/>
    </row>
    <row r="95" spans="2:28" ht="13.5" thickBot="1" x14ac:dyDescent="0.25">
      <c r="B95" s="19"/>
      <c r="D95" s="25" t="s">
        <v>12</v>
      </c>
      <c r="E95" s="26">
        <f>F81-E81</f>
        <v>0.5</v>
      </c>
      <c r="F95" s="26">
        <f>F81-F81</f>
        <v>0</v>
      </c>
      <c r="G95" s="26">
        <f>G81-F81</f>
        <v>2</v>
      </c>
      <c r="H95" s="26">
        <f>H81-F81</f>
        <v>7</v>
      </c>
      <c r="I95" s="26">
        <f>I81-F81</f>
        <v>14.5</v>
      </c>
      <c r="J95" s="26">
        <f>J81-F81</f>
        <v>24.5</v>
      </c>
      <c r="K95" s="26">
        <f>K81-F81</f>
        <v>34.5</v>
      </c>
      <c r="L95" s="26">
        <f>L81-F81</f>
        <v>69.5</v>
      </c>
      <c r="M95" s="27"/>
      <c r="N95" s="38"/>
      <c r="O95" s="28"/>
      <c r="P95" s="28"/>
      <c r="Q95" s="29"/>
      <c r="AA95" s="49"/>
      <c r="AB95" s="49"/>
    </row>
    <row r="96" spans="2:28" x14ac:dyDescent="0.2">
      <c r="B96" s="136" t="s">
        <v>34</v>
      </c>
      <c r="D96" s="39"/>
      <c r="E96" s="11">
        <v>0</v>
      </c>
      <c r="F96" s="12">
        <v>0</v>
      </c>
      <c r="G96" s="4">
        <v>3</v>
      </c>
      <c r="H96" s="4">
        <v>2</v>
      </c>
      <c r="I96" s="4">
        <v>2</v>
      </c>
      <c r="J96" s="4">
        <v>4</v>
      </c>
      <c r="K96" s="4">
        <v>8</v>
      </c>
      <c r="L96" s="5">
        <v>11</v>
      </c>
      <c r="M96" s="6">
        <v>30</v>
      </c>
      <c r="N96" s="18"/>
      <c r="O96" s="92" t="s">
        <v>57</v>
      </c>
      <c r="P96" s="102" t="s">
        <v>58</v>
      </c>
      <c r="Q96" s="31"/>
      <c r="AA96" s="49"/>
      <c r="AB96" s="49"/>
    </row>
    <row r="97" spans="2:28" ht="13.5" thickBot="1" x14ac:dyDescent="0.25">
      <c r="B97" s="137"/>
      <c r="D97" s="32" t="s">
        <v>13</v>
      </c>
      <c r="E97" s="14">
        <v>0</v>
      </c>
      <c r="F97" s="15">
        <v>0</v>
      </c>
      <c r="G97" s="21">
        <v>0.1</v>
      </c>
      <c r="H97" s="8">
        <v>6.6666666666666666E-2</v>
      </c>
      <c r="I97" s="8">
        <v>6.6666666666666666E-2</v>
      </c>
      <c r="J97" s="8">
        <v>0.13333333333333333</v>
      </c>
      <c r="K97" s="8">
        <v>0.26666666666666666</v>
      </c>
      <c r="L97" s="16">
        <v>0.36666666666666664</v>
      </c>
      <c r="M97" s="10">
        <v>1</v>
      </c>
      <c r="N97" s="18"/>
      <c r="O97" s="33" t="s">
        <v>10</v>
      </c>
      <c r="P97" s="33" t="s">
        <v>11</v>
      </c>
      <c r="Q97" s="34" t="s">
        <v>9</v>
      </c>
      <c r="AA97" s="49"/>
      <c r="AB97" s="49"/>
    </row>
    <row r="98" spans="2:28" ht="13.5" thickBot="1" x14ac:dyDescent="0.25">
      <c r="B98" s="17"/>
      <c r="D98" s="35">
        <f>G97</f>
        <v>0.1</v>
      </c>
      <c r="E98" s="36">
        <f>E97*E95</f>
        <v>0</v>
      </c>
      <c r="F98" s="36">
        <f>F97*F95</f>
        <v>0</v>
      </c>
      <c r="G98" s="36">
        <f t="shared" ref="G98:L98" si="19">G97*G95</f>
        <v>0.2</v>
      </c>
      <c r="H98" s="36">
        <f t="shared" si="19"/>
        <v>0.46666666666666667</v>
      </c>
      <c r="I98" s="36">
        <f t="shared" si="19"/>
        <v>0.96666666666666667</v>
      </c>
      <c r="J98" s="36">
        <f t="shared" si="19"/>
        <v>3.2666666666666666</v>
      </c>
      <c r="K98" s="36">
        <f t="shared" si="19"/>
        <v>9.1999999999999993</v>
      </c>
      <c r="L98" s="36">
        <f t="shared" si="19"/>
        <v>25.483333333333331</v>
      </c>
      <c r="M98" s="37">
        <f>SUM(E98:L98)</f>
        <v>39.583333333333329</v>
      </c>
      <c r="N98" s="70"/>
      <c r="O98" s="97">
        <f>M98</f>
        <v>39.583333333333329</v>
      </c>
      <c r="P98" s="100">
        <f>D98</f>
        <v>0.1</v>
      </c>
      <c r="Q98" s="71">
        <f>O98/P98</f>
        <v>395.83333333333326</v>
      </c>
      <c r="R98" s="17"/>
      <c r="AA98" s="49"/>
      <c r="AB98" s="49"/>
    </row>
    <row r="99" spans="2:28" ht="13.5" thickBot="1" x14ac:dyDescent="0.25">
      <c r="B99" s="17"/>
      <c r="D99" s="25" t="s">
        <v>12</v>
      </c>
      <c r="E99" s="26">
        <f>E81-E81</f>
        <v>0</v>
      </c>
      <c r="F99" s="26">
        <f>F81-E81</f>
        <v>0.5</v>
      </c>
      <c r="G99" s="26">
        <f>G81-E81</f>
        <v>2.5</v>
      </c>
      <c r="H99" s="26">
        <f>H81-E81</f>
        <v>7.5</v>
      </c>
      <c r="I99" s="26">
        <f>I81-E81</f>
        <v>15</v>
      </c>
      <c r="J99" s="26">
        <f>J81-E81</f>
        <v>25</v>
      </c>
      <c r="K99" s="26">
        <f>K81-E81</f>
        <v>35</v>
      </c>
      <c r="L99" s="26">
        <f>L81-E81</f>
        <v>70</v>
      </c>
      <c r="M99" s="27"/>
      <c r="N99" s="40"/>
      <c r="O99" s="28"/>
      <c r="P99" s="28"/>
      <c r="Q99" s="29"/>
      <c r="R99" s="17"/>
      <c r="AA99" s="49"/>
      <c r="AB99" s="49"/>
    </row>
    <row r="100" spans="2:28" x14ac:dyDescent="0.2">
      <c r="B100" s="138" t="s">
        <v>35</v>
      </c>
      <c r="D100" s="39"/>
      <c r="E100" s="3">
        <v>0</v>
      </c>
      <c r="F100" s="4">
        <v>1</v>
      </c>
      <c r="G100" s="4">
        <v>4</v>
      </c>
      <c r="H100" s="4">
        <v>4</v>
      </c>
      <c r="I100" s="4">
        <v>2</v>
      </c>
      <c r="J100" s="4">
        <v>6</v>
      </c>
      <c r="K100" s="4">
        <v>8</v>
      </c>
      <c r="L100" s="5">
        <v>5</v>
      </c>
      <c r="M100" s="6">
        <v>30</v>
      </c>
      <c r="N100" s="18"/>
      <c r="O100" s="92" t="s">
        <v>57</v>
      </c>
      <c r="P100" s="102" t="s">
        <v>58</v>
      </c>
      <c r="Q100" s="31"/>
      <c r="AA100" s="49"/>
      <c r="AB100" s="49"/>
    </row>
    <row r="101" spans="2:28" ht="13.5" thickBot="1" x14ac:dyDescent="0.25">
      <c r="B101" s="139"/>
      <c r="D101" s="32" t="s">
        <v>13</v>
      </c>
      <c r="E101" s="7">
        <v>0</v>
      </c>
      <c r="F101" s="8">
        <v>3.3333333333333333E-2</v>
      </c>
      <c r="G101" s="8">
        <v>0.13333333333333333</v>
      </c>
      <c r="H101" s="8">
        <v>0.13333333333333333</v>
      </c>
      <c r="I101" s="8">
        <v>6.6666666666666666E-2</v>
      </c>
      <c r="J101" s="8">
        <v>0.2</v>
      </c>
      <c r="K101" s="8">
        <v>0.26666666666666666</v>
      </c>
      <c r="L101" s="9">
        <v>0.16666666666666666</v>
      </c>
      <c r="M101" s="10">
        <v>0.99999999999999989</v>
      </c>
      <c r="N101" s="18"/>
      <c r="O101" s="33" t="s">
        <v>10</v>
      </c>
      <c r="P101" s="33" t="s">
        <v>11</v>
      </c>
      <c r="Q101" s="34" t="s">
        <v>9</v>
      </c>
      <c r="AA101" s="49"/>
      <c r="AB101" s="49"/>
    </row>
    <row r="102" spans="2:28" ht="13.5" thickBot="1" x14ac:dyDescent="0.25">
      <c r="B102" s="19"/>
      <c r="D102" s="35">
        <f>E101</f>
        <v>0</v>
      </c>
      <c r="E102" s="36">
        <f>E101*E99</f>
        <v>0</v>
      </c>
      <c r="F102" s="36">
        <f>F101*F99</f>
        <v>1.6666666666666666E-2</v>
      </c>
      <c r="G102" s="36">
        <f t="shared" ref="G102:L102" si="20">G101*G99</f>
        <v>0.33333333333333331</v>
      </c>
      <c r="H102" s="36">
        <f t="shared" si="20"/>
        <v>1</v>
      </c>
      <c r="I102" s="36">
        <f t="shared" si="20"/>
        <v>1</v>
      </c>
      <c r="J102" s="36">
        <f t="shared" si="20"/>
        <v>5</v>
      </c>
      <c r="K102" s="36">
        <f t="shared" si="20"/>
        <v>9.3333333333333339</v>
      </c>
      <c r="L102" s="36">
        <f t="shared" si="20"/>
        <v>11.666666666666666</v>
      </c>
      <c r="M102" s="37">
        <f>SUM(E102:L102)</f>
        <v>28.35</v>
      </c>
      <c r="N102" s="70"/>
      <c r="O102" s="97">
        <f>M102</f>
        <v>28.35</v>
      </c>
      <c r="P102" s="100">
        <f>D102</f>
        <v>0</v>
      </c>
      <c r="Q102" s="71" t="e">
        <f>O102/P102</f>
        <v>#DIV/0!</v>
      </c>
      <c r="AA102" s="49"/>
      <c r="AB102" s="49"/>
    </row>
    <row r="103" spans="2:28" ht="13.5" thickBot="1" x14ac:dyDescent="0.25">
      <c r="B103" s="87"/>
      <c r="D103" s="25" t="s">
        <v>12</v>
      </c>
      <c r="E103" s="26">
        <f>F81-E81</f>
        <v>0.5</v>
      </c>
      <c r="F103" s="26">
        <f>F81-F81</f>
        <v>0</v>
      </c>
      <c r="G103" s="26">
        <f>G81-F81</f>
        <v>2</v>
      </c>
      <c r="H103" s="26">
        <f>H81-F81</f>
        <v>7</v>
      </c>
      <c r="I103" s="26">
        <f>I81-F81</f>
        <v>14.5</v>
      </c>
      <c r="J103" s="26">
        <f>J81-F81</f>
        <v>24.5</v>
      </c>
      <c r="K103" s="26">
        <f>K81-6</f>
        <v>29</v>
      </c>
      <c r="L103" s="26">
        <f>L81-F81</f>
        <v>69.5</v>
      </c>
      <c r="M103" s="27"/>
      <c r="N103" s="40"/>
      <c r="O103" s="28"/>
      <c r="P103" s="28"/>
      <c r="Q103" s="29"/>
      <c r="R103" s="19"/>
      <c r="AA103" s="49"/>
      <c r="AB103" s="49"/>
    </row>
    <row r="104" spans="2:28" x14ac:dyDescent="0.2">
      <c r="B104" s="136" t="s">
        <v>36</v>
      </c>
      <c r="D104" s="39"/>
      <c r="E104" s="11">
        <v>0</v>
      </c>
      <c r="F104" s="12">
        <v>0</v>
      </c>
      <c r="G104" s="4">
        <v>1</v>
      </c>
      <c r="H104" s="4">
        <v>3</v>
      </c>
      <c r="I104" s="4">
        <v>1</v>
      </c>
      <c r="J104" s="4">
        <v>6</v>
      </c>
      <c r="K104" s="4">
        <v>5</v>
      </c>
      <c r="L104" s="5">
        <v>14</v>
      </c>
      <c r="M104" s="6">
        <v>30</v>
      </c>
      <c r="N104" s="18"/>
      <c r="O104" s="92" t="s">
        <v>57</v>
      </c>
      <c r="P104" s="102" t="s">
        <v>58</v>
      </c>
      <c r="Q104" s="31"/>
      <c r="AA104" s="49"/>
      <c r="AB104" s="49"/>
    </row>
    <row r="105" spans="2:28" ht="13.5" thickBot="1" x14ac:dyDescent="0.25">
      <c r="B105" s="137"/>
      <c r="D105" s="32" t="s">
        <v>13</v>
      </c>
      <c r="E105" s="14">
        <v>0</v>
      </c>
      <c r="F105" s="15">
        <v>0</v>
      </c>
      <c r="G105" s="8">
        <v>3.3333333333333333E-2</v>
      </c>
      <c r="H105" s="8">
        <v>0.1</v>
      </c>
      <c r="I105" s="8">
        <v>3.3333333333333333E-2</v>
      </c>
      <c r="J105" s="8">
        <v>0.2</v>
      </c>
      <c r="K105" s="8">
        <v>0.16666666666666666</v>
      </c>
      <c r="L105" s="9">
        <v>0.46666666666666667</v>
      </c>
      <c r="M105" s="10">
        <v>1</v>
      </c>
      <c r="N105" s="18"/>
      <c r="O105" s="33" t="s">
        <v>10</v>
      </c>
      <c r="P105" s="33" t="s">
        <v>11</v>
      </c>
      <c r="Q105" s="34" t="s">
        <v>9</v>
      </c>
      <c r="AA105" s="49"/>
      <c r="AB105" s="49"/>
    </row>
    <row r="106" spans="2:28" ht="13.5" thickBot="1" x14ac:dyDescent="0.25">
      <c r="B106" s="19"/>
      <c r="D106" s="35">
        <f>G105</f>
        <v>3.3333333333333333E-2</v>
      </c>
      <c r="E106" s="36">
        <f>E105*E103</f>
        <v>0</v>
      </c>
      <c r="F106" s="36">
        <f>F105*F103</f>
        <v>0</v>
      </c>
      <c r="G106" s="36">
        <f t="shared" ref="G106:L106" si="21">G105*G103</f>
        <v>6.6666666666666666E-2</v>
      </c>
      <c r="H106" s="36">
        <f t="shared" si="21"/>
        <v>0.70000000000000007</v>
      </c>
      <c r="I106" s="36">
        <f t="shared" si="21"/>
        <v>0.48333333333333334</v>
      </c>
      <c r="J106" s="36">
        <f t="shared" si="21"/>
        <v>4.9000000000000004</v>
      </c>
      <c r="K106" s="36">
        <f t="shared" si="21"/>
        <v>4.833333333333333</v>
      </c>
      <c r="L106" s="36">
        <f t="shared" si="21"/>
        <v>32.433333333333337</v>
      </c>
      <c r="M106" s="37">
        <f>SUM(E106:L106)</f>
        <v>43.416666666666671</v>
      </c>
      <c r="N106" s="70"/>
      <c r="O106" s="97">
        <f>M106</f>
        <v>43.416666666666671</v>
      </c>
      <c r="P106" s="100">
        <f>D106</f>
        <v>3.3333333333333333E-2</v>
      </c>
      <c r="Q106" s="71">
        <f>O106/P106</f>
        <v>1302.5000000000002</v>
      </c>
      <c r="R106" s="20"/>
      <c r="AA106" s="49"/>
      <c r="AB106" s="49"/>
    </row>
    <row r="107" spans="2:28" ht="13.5" thickBot="1" x14ac:dyDescent="0.25">
      <c r="B107" s="19"/>
      <c r="D107" s="25" t="s">
        <v>12</v>
      </c>
      <c r="E107" s="26">
        <f>E81-E81</f>
        <v>0</v>
      </c>
      <c r="F107" s="26">
        <f>F81-E81</f>
        <v>0.5</v>
      </c>
      <c r="G107" s="26">
        <f>G81-E81</f>
        <v>2.5</v>
      </c>
      <c r="H107" s="26">
        <f>H81-E81</f>
        <v>7.5</v>
      </c>
      <c r="I107" s="26">
        <f>I81-E81</f>
        <v>15</v>
      </c>
      <c r="J107" s="26">
        <f>J81-E81</f>
        <v>25</v>
      </c>
      <c r="K107" s="26">
        <f>K81-E81</f>
        <v>35</v>
      </c>
      <c r="L107" s="26">
        <f>L81-E81</f>
        <v>70</v>
      </c>
      <c r="M107" s="27"/>
      <c r="N107" s="28"/>
      <c r="O107" s="28"/>
      <c r="P107" s="28"/>
      <c r="Q107" s="29"/>
      <c r="AA107" s="49"/>
      <c r="AB107" s="49"/>
    </row>
    <row r="108" spans="2:28" x14ac:dyDescent="0.2">
      <c r="B108" s="136" t="s">
        <v>37</v>
      </c>
      <c r="D108" s="39"/>
      <c r="E108" s="3">
        <v>1</v>
      </c>
      <c r="F108" s="4">
        <v>3</v>
      </c>
      <c r="G108" s="4">
        <v>6</v>
      </c>
      <c r="H108" s="4">
        <v>4</v>
      </c>
      <c r="I108" s="4">
        <v>4</v>
      </c>
      <c r="J108" s="4">
        <v>3</v>
      </c>
      <c r="K108" s="4">
        <v>6</v>
      </c>
      <c r="L108" s="5">
        <v>3</v>
      </c>
      <c r="M108" s="6">
        <v>30</v>
      </c>
      <c r="N108" s="18"/>
      <c r="O108" s="92" t="s">
        <v>57</v>
      </c>
      <c r="P108" s="102" t="s">
        <v>58</v>
      </c>
      <c r="Q108" s="31"/>
      <c r="AA108" s="49"/>
      <c r="AB108" s="49"/>
    </row>
    <row r="109" spans="2:28" ht="13.5" thickBot="1" x14ac:dyDescent="0.25">
      <c r="B109" s="137"/>
      <c r="D109" s="32" t="s">
        <v>13</v>
      </c>
      <c r="E109" s="7">
        <v>3.3333333333333333E-2</v>
      </c>
      <c r="F109" s="8">
        <v>0.1</v>
      </c>
      <c r="G109" s="8">
        <v>0.2</v>
      </c>
      <c r="H109" s="8">
        <v>0.13333333333333333</v>
      </c>
      <c r="I109" s="8">
        <v>0.13333333333333333</v>
      </c>
      <c r="J109" s="8">
        <v>0.1</v>
      </c>
      <c r="K109" s="8">
        <v>0.2</v>
      </c>
      <c r="L109" s="9">
        <v>0.1</v>
      </c>
      <c r="M109" s="10">
        <v>0.99999999999999989</v>
      </c>
      <c r="N109" s="18"/>
      <c r="O109" s="33" t="s">
        <v>10</v>
      </c>
      <c r="P109" s="33" t="s">
        <v>11</v>
      </c>
      <c r="Q109" s="34" t="s">
        <v>9</v>
      </c>
      <c r="AA109" s="49"/>
      <c r="AB109" s="49"/>
    </row>
    <row r="110" spans="2:28" ht="13.5" thickBot="1" x14ac:dyDescent="0.25">
      <c r="B110" s="19"/>
      <c r="D110" s="35">
        <f>E109</f>
        <v>3.3333333333333333E-2</v>
      </c>
      <c r="E110" s="36">
        <f>E109*E107</f>
        <v>0</v>
      </c>
      <c r="F110" s="36">
        <f>F109*F107</f>
        <v>0.05</v>
      </c>
      <c r="G110" s="36">
        <f t="shared" ref="G110:L110" si="22">G109*G107</f>
        <v>0.5</v>
      </c>
      <c r="H110" s="36">
        <f t="shared" si="22"/>
        <v>1</v>
      </c>
      <c r="I110" s="36">
        <f t="shared" si="22"/>
        <v>2</v>
      </c>
      <c r="J110" s="36">
        <f t="shared" si="22"/>
        <v>2.5</v>
      </c>
      <c r="K110" s="36">
        <f t="shared" si="22"/>
        <v>7</v>
      </c>
      <c r="L110" s="36">
        <f t="shared" si="22"/>
        <v>7</v>
      </c>
      <c r="M110" s="37">
        <f>SUM(E110:L110)</f>
        <v>20.05</v>
      </c>
      <c r="N110" s="70"/>
      <c r="O110" s="97">
        <f>M110</f>
        <v>20.05</v>
      </c>
      <c r="P110" s="100">
        <f>D110</f>
        <v>3.3333333333333333E-2</v>
      </c>
      <c r="Q110" s="71">
        <f>O110/P110</f>
        <v>601.5</v>
      </c>
      <c r="AA110" s="49"/>
      <c r="AB110" s="49"/>
    </row>
    <row r="111" spans="2:28" ht="13.5" thickBot="1" x14ac:dyDescent="0.25">
      <c r="B111" s="19"/>
      <c r="D111" s="25" t="s">
        <v>12</v>
      </c>
      <c r="E111" s="26">
        <f>E81-E81</f>
        <v>0</v>
      </c>
      <c r="F111" s="26">
        <f>F81-E81</f>
        <v>0.5</v>
      </c>
      <c r="G111" s="26">
        <f>G81-E81</f>
        <v>2.5</v>
      </c>
      <c r="H111" s="26">
        <f>H81-E111</f>
        <v>7.5</v>
      </c>
      <c r="I111" s="26">
        <f>I81-E81</f>
        <v>15</v>
      </c>
      <c r="J111" s="26">
        <f>J81-E81</f>
        <v>25</v>
      </c>
      <c r="K111" s="26">
        <f>K81-E81</f>
        <v>35</v>
      </c>
      <c r="L111" s="26">
        <f>L81-E81</f>
        <v>70</v>
      </c>
      <c r="M111" s="27"/>
      <c r="N111" s="27"/>
      <c r="O111" s="28"/>
      <c r="P111" s="28"/>
      <c r="Q111" s="29"/>
      <c r="R111" s="2"/>
      <c r="AA111" s="49"/>
      <c r="AB111" s="49"/>
    </row>
    <row r="112" spans="2:28" x14ac:dyDescent="0.2">
      <c r="B112" s="136" t="s">
        <v>38</v>
      </c>
      <c r="D112" s="39"/>
      <c r="E112" s="22">
        <v>1</v>
      </c>
      <c r="F112" s="11">
        <v>0</v>
      </c>
      <c r="G112" s="4">
        <v>2</v>
      </c>
      <c r="H112" s="4">
        <v>1</v>
      </c>
      <c r="I112" s="4">
        <v>0</v>
      </c>
      <c r="J112" s="4">
        <v>4</v>
      </c>
      <c r="K112" s="4">
        <v>7</v>
      </c>
      <c r="L112" s="5">
        <v>15</v>
      </c>
      <c r="M112" s="6">
        <v>30</v>
      </c>
      <c r="N112" s="18"/>
      <c r="O112" s="92" t="s">
        <v>57</v>
      </c>
      <c r="P112" s="102" t="s">
        <v>58</v>
      </c>
      <c r="Q112" s="31"/>
      <c r="AA112" s="49"/>
      <c r="AB112" s="49"/>
    </row>
    <row r="113" spans="2:28" ht="13.5" thickBot="1" x14ac:dyDescent="0.25">
      <c r="B113" s="137"/>
      <c r="D113" s="32" t="s">
        <v>13</v>
      </c>
      <c r="E113" s="23">
        <v>3.3333333333333333E-2</v>
      </c>
      <c r="F113" s="24">
        <v>0</v>
      </c>
      <c r="G113" s="8">
        <v>6.6666666666666666E-2</v>
      </c>
      <c r="H113" s="8">
        <v>3.3333333333333333E-2</v>
      </c>
      <c r="I113" s="8">
        <v>0</v>
      </c>
      <c r="J113" s="8">
        <v>0.13333333333333333</v>
      </c>
      <c r="K113" s="8">
        <v>0.23333333333333334</v>
      </c>
      <c r="L113" s="9">
        <v>0.5</v>
      </c>
      <c r="M113" s="10">
        <v>1</v>
      </c>
      <c r="N113" s="18"/>
      <c r="O113" s="33" t="s">
        <v>10</v>
      </c>
      <c r="P113" s="33" t="s">
        <v>11</v>
      </c>
      <c r="Q113" s="34" t="s">
        <v>9</v>
      </c>
      <c r="AA113" s="49"/>
      <c r="AB113" s="49"/>
    </row>
    <row r="114" spans="2:28" ht="13.5" thickBot="1" x14ac:dyDescent="0.25">
      <c r="D114" s="35">
        <f>E113</f>
        <v>3.3333333333333333E-2</v>
      </c>
      <c r="E114" s="36">
        <f>E113*E111</f>
        <v>0</v>
      </c>
      <c r="F114" s="36">
        <f>F113*F111</f>
        <v>0</v>
      </c>
      <c r="G114" s="36">
        <f t="shared" ref="G114:L114" si="23">G113*G111</f>
        <v>0.16666666666666666</v>
      </c>
      <c r="H114" s="36">
        <f t="shared" si="23"/>
        <v>0.25</v>
      </c>
      <c r="I114" s="36">
        <f t="shared" si="23"/>
        <v>0</v>
      </c>
      <c r="J114" s="36">
        <f t="shared" si="23"/>
        <v>3.3333333333333335</v>
      </c>
      <c r="K114" s="36">
        <f t="shared" si="23"/>
        <v>8.1666666666666661</v>
      </c>
      <c r="L114" s="36">
        <f t="shared" si="23"/>
        <v>35</v>
      </c>
      <c r="M114" s="37">
        <f>SUM(E114:L114)</f>
        <v>46.916666666666664</v>
      </c>
      <c r="N114" s="70"/>
      <c r="O114" s="97">
        <f>M114</f>
        <v>46.916666666666664</v>
      </c>
      <c r="P114" s="100">
        <f>D114</f>
        <v>3.3333333333333333E-2</v>
      </c>
      <c r="Q114" s="71">
        <f>O114/P114</f>
        <v>1407.5</v>
      </c>
      <c r="R114" s="68" t="s">
        <v>55</v>
      </c>
      <c r="S114" s="67" t="s">
        <v>54</v>
      </c>
      <c r="AA114" s="49"/>
    </row>
    <row r="115" spans="2:28" ht="13.5" thickBot="1" x14ac:dyDescent="0.25"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R115" s="68" t="s">
        <v>17</v>
      </c>
      <c r="S115" s="67" t="s">
        <v>16</v>
      </c>
      <c r="T115" s="69" t="s">
        <v>9</v>
      </c>
      <c r="AA115" s="49"/>
    </row>
    <row r="116" spans="2:28" x14ac:dyDescent="0.2">
      <c r="D116" s="93" t="s">
        <v>43</v>
      </c>
      <c r="E116" s="105">
        <f>S116</f>
        <v>0.05</v>
      </c>
      <c r="F116" s="90" t="s">
        <v>59</v>
      </c>
      <c r="G116" s="90"/>
      <c r="H116" s="106"/>
      <c r="I116" s="106"/>
      <c r="J116" s="107"/>
      <c r="K116" s="107"/>
      <c r="L116" s="107"/>
      <c r="M116" s="107"/>
      <c r="N116" s="107"/>
      <c r="O116" s="107"/>
      <c r="P116" s="107"/>
      <c r="Q116" s="107" t="s">
        <v>14</v>
      </c>
      <c r="R116" s="65">
        <f>(O114+O110+O106+O102+O98+O94+O90+O86-E90-F90-E94-E98-E106)/8</f>
        <v>34.233333333333334</v>
      </c>
      <c r="S116" s="66">
        <f>(P114+P110+P106+P102+P98+P94+P90+P86)/8</f>
        <v>0.05</v>
      </c>
      <c r="T116" s="88">
        <f>R116/S116</f>
        <v>684.66666666666663</v>
      </c>
    </row>
    <row r="117" spans="2:28" x14ac:dyDescent="0.2">
      <c r="D117" s="93" t="s">
        <v>43</v>
      </c>
      <c r="E117" s="109">
        <f>(E89+F89+E93+E97+E105)/8</f>
        <v>8.3333333333333332E-3</v>
      </c>
      <c r="F117" s="110" t="s">
        <v>60</v>
      </c>
      <c r="G117" s="90"/>
      <c r="H117" s="90"/>
      <c r="I117" s="106"/>
      <c r="J117" s="107"/>
      <c r="K117" s="93" t="s">
        <v>43</v>
      </c>
      <c r="L117" s="103">
        <f>1-E116-E117</f>
        <v>0.94166666666666665</v>
      </c>
      <c r="M117" s="91" t="s">
        <v>56</v>
      </c>
      <c r="N117" s="90"/>
      <c r="O117" s="90"/>
      <c r="P117" s="90"/>
      <c r="Q117" s="90"/>
      <c r="R117" s="89">
        <f>R116/L117</f>
        <v>36.353982300884958</v>
      </c>
      <c r="S117" s="90" t="s">
        <v>42</v>
      </c>
      <c r="T117" s="111"/>
      <c r="X117" s="92"/>
    </row>
  </sheetData>
  <mergeCells count="24">
    <mergeCell ref="B112:B113"/>
    <mergeCell ref="B61:B62"/>
    <mergeCell ref="B65:B66"/>
    <mergeCell ref="B69:B70"/>
    <mergeCell ref="B73:B74"/>
    <mergeCell ref="B84:B85"/>
    <mergeCell ref="B88:B89"/>
    <mergeCell ref="B92:B93"/>
    <mergeCell ref="B96:B97"/>
    <mergeCell ref="B100:B101"/>
    <mergeCell ref="B104:B105"/>
    <mergeCell ref="B108:B109"/>
    <mergeCell ref="B57:B58"/>
    <mergeCell ref="B6:B7"/>
    <mergeCell ref="B10:B11"/>
    <mergeCell ref="B14:B15"/>
    <mergeCell ref="B18:B19"/>
    <mergeCell ref="B22:B23"/>
    <mergeCell ref="B26:B27"/>
    <mergeCell ref="B30:B31"/>
    <mergeCell ref="B34:B35"/>
    <mergeCell ref="B45:B46"/>
    <mergeCell ref="B49:B50"/>
    <mergeCell ref="B53:B5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"/>
  <sheetViews>
    <sheetView zoomScaleNormal="100" workbookViewId="0"/>
  </sheetViews>
  <sheetFormatPr baseColWidth="10" defaultColWidth="9.140625" defaultRowHeight="12.75" x14ac:dyDescent="0.2"/>
  <cols>
    <col min="1" max="1" width="2" style="1" customWidth="1"/>
    <col min="2" max="2" width="9.5703125" style="1" customWidth="1"/>
    <col min="3" max="3" width="2.5703125" style="1" customWidth="1"/>
    <col min="4" max="4" width="10.28515625" style="1" customWidth="1"/>
    <col min="5" max="11" width="8.85546875" style="1" customWidth="1"/>
    <col min="12" max="12" width="10.5703125" style="1" customWidth="1"/>
    <col min="13" max="13" width="8.85546875" style="1" customWidth="1"/>
    <col min="14" max="14" width="2.7109375" style="1" customWidth="1"/>
    <col min="15" max="15" width="9" style="1" customWidth="1"/>
    <col min="16" max="16" width="9.7109375" style="1" customWidth="1"/>
    <col min="17" max="17" width="8.85546875" style="1" customWidth="1"/>
    <col min="18" max="18" width="10.7109375" style="1" customWidth="1"/>
    <col min="19" max="23" width="10.7109375" style="49" customWidth="1"/>
    <col min="24" max="24" width="8.42578125" style="49" customWidth="1"/>
    <col min="25" max="26" width="10.7109375" style="49" customWidth="1"/>
    <col min="27" max="1021" width="10.7109375" style="1" customWidth="1"/>
    <col min="1022" max="16384" width="9.140625" style="1"/>
  </cols>
  <sheetData>
    <row r="1" spans="2:26" ht="13.5" thickBot="1" x14ac:dyDescent="0.25"/>
    <row r="2" spans="2:26" ht="13.5" customHeight="1" thickBot="1" x14ac:dyDescent="0.25">
      <c r="D2" s="94" t="s">
        <v>53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6"/>
    </row>
    <row r="3" spans="2:26" ht="13.5" thickBot="1" x14ac:dyDescent="0.25">
      <c r="D3" s="42" t="s">
        <v>15</v>
      </c>
      <c r="E3" s="43">
        <v>0</v>
      </c>
      <c r="F3" s="43">
        <v>0.5</v>
      </c>
      <c r="G3" s="43">
        <v>2.5</v>
      </c>
      <c r="H3" s="43">
        <v>7.5</v>
      </c>
      <c r="I3" s="43">
        <v>15</v>
      </c>
      <c r="J3" s="43">
        <v>25</v>
      </c>
      <c r="K3" s="43">
        <v>35</v>
      </c>
      <c r="L3" s="43">
        <v>70</v>
      </c>
      <c r="M3" s="17"/>
      <c r="N3" s="19"/>
      <c r="O3" s="19"/>
      <c r="P3" s="19"/>
      <c r="U3" s="1"/>
      <c r="V3" s="1"/>
      <c r="W3" s="1"/>
      <c r="X3" s="1"/>
      <c r="Y3" s="1"/>
    </row>
    <row r="4" spans="2:26" ht="13.5" thickBot="1" x14ac:dyDescent="0.25">
      <c r="D4" s="44"/>
      <c r="E4" s="45">
        <v>0</v>
      </c>
      <c r="F4" s="46" t="s">
        <v>0</v>
      </c>
      <c r="G4" s="46" t="s">
        <v>1</v>
      </c>
      <c r="H4" s="46" t="s">
        <v>2</v>
      </c>
      <c r="I4" s="46" t="s">
        <v>3</v>
      </c>
      <c r="J4" s="46" t="s">
        <v>4</v>
      </c>
      <c r="K4" s="46" t="s">
        <v>5</v>
      </c>
      <c r="L4" s="47" t="s">
        <v>6</v>
      </c>
      <c r="M4" s="48" t="s">
        <v>7</v>
      </c>
      <c r="N4" s="19"/>
      <c r="O4" s="19"/>
      <c r="P4" s="19"/>
      <c r="U4" s="1"/>
      <c r="V4" s="1"/>
      <c r="W4" s="1"/>
      <c r="X4" s="1"/>
      <c r="Y4" s="1"/>
      <c r="Z4" s="1"/>
    </row>
    <row r="5" spans="2:26" ht="13.5" thickBot="1" x14ac:dyDescent="0.25">
      <c r="D5" s="25" t="s">
        <v>12</v>
      </c>
      <c r="E5" s="26">
        <f>E3-E3</f>
        <v>0</v>
      </c>
      <c r="F5" s="26">
        <f>F3-E3</f>
        <v>0.5</v>
      </c>
      <c r="G5" s="26">
        <f>G3-E3</f>
        <v>2.5</v>
      </c>
      <c r="H5" s="26">
        <f>H3-E3</f>
        <v>7.5</v>
      </c>
      <c r="I5" s="26">
        <f>I3-E3</f>
        <v>15</v>
      </c>
      <c r="J5" s="26">
        <f>J3-E3</f>
        <v>25</v>
      </c>
      <c r="K5" s="26">
        <f>K3-E3</f>
        <v>35</v>
      </c>
      <c r="L5" s="26">
        <f>L3-E3</f>
        <v>70</v>
      </c>
      <c r="M5" s="27"/>
      <c r="N5" s="28"/>
      <c r="O5" s="28"/>
      <c r="P5" s="28"/>
      <c r="Q5" s="29"/>
      <c r="U5" s="1"/>
      <c r="V5" s="1"/>
      <c r="W5" s="1"/>
      <c r="X5" s="1"/>
      <c r="Y5" s="1"/>
      <c r="Z5" s="1"/>
    </row>
    <row r="6" spans="2:26" ht="12.75" customHeight="1" x14ac:dyDescent="0.2">
      <c r="B6" s="136" t="s">
        <v>31</v>
      </c>
      <c r="D6" s="30"/>
      <c r="E6" s="3">
        <v>1</v>
      </c>
      <c r="F6" s="4">
        <v>0</v>
      </c>
      <c r="G6" s="4">
        <v>0</v>
      </c>
      <c r="H6" s="4">
        <v>1</v>
      </c>
      <c r="I6" s="4">
        <v>1</v>
      </c>
      <c r="J6" s="4">
        <v>1</v>
      </c>
      <c r="K6" s="4">
        <v>1</v>
      </c>
      <c r="L6" s="5">
        <v>1</v>
      </c>
      <c r="M6" s="6">
        <v>6</v>
      </c>
      <c r="N6" s="18"/>
      <c r="O6" s="92" t="s">
        <v>57</v>
      </c>
      <c r="P6" s="102" t="s">
        <v>58</v>
      </c>
      <c r="Q6" s="31"/>
      <c r="U6" s="1"/>
      <c r="V6" s="1"/>
      <c r="W6" s="1"/>
      <c r="X6" s="1"/>
      <c r="Y6" s="1"/>
      <c r="Z6" s="1"/>
    </row>
    <row r="7" spans="2:26" ht="13.5" thickBot="1" x14ac:dyDescent="0.25">
      <c r="B7" s="137"/>
      <c r="D7" s="32" t="s">
        <v>13</v>
      </c>
      <c r="E7" s="7">
        <v>0.16666666666666666</v>
      </c>
      <c r="F7" s="8">
        <v>0</v>
      </c>
      <c r="G7" s="8">
        <v>0</v>
      </c>
      <c r="H7" s="8">
        <v>0.16666666666666666</v>
      </c>
      <c r="I7" s="8">
        <v>0.16666666666666666</v>
      </c>
      <c r="J7" s="8">
        <v>0.16666666666666666</v>
      </c>
      <c r="K7" s="8">
        <v>0.16666666666666666</v>
      </c>
      <c r="L7" s="9">
        <v>0.16666666666666666</v>
      </c>
      <c r="M7" s="10">
        <v>0.99999999999999989</v>
      </c>
      <c r="N7" s="18"/>
      <c r="O7" s="33" t="s">
        <v>10</v>
      </c>
      <c r="P7" s="33" t="s">
        <v>11</v>
      </c>
      <c r="Q7" s="34" t="s">
        <v>9</v>
      </c>
      <c r="U7" s="1"/>
      <c r="V7" s="1"/>
      <c r="W7" s="1"/>
      <c r="X7" s="1"/>
      <c r="Y7" s="1"/>
      <c r="Z7" s="1"/>
    </row>
    <row r="8" spans="2:26" ht="13.5" thickBot="1" x14ac:dyDescent="0.25">
      <c r="B8" s="19"/>
      <c r="D8" s="101">
        <f>E7</f>
        <v>0.16666666666666666</v>
      </c>
      <c r="E8" s="97">
        <f>E7*E5</f>
        <v>0</v>
      </c>
      <c r="F8" s="97">
        <f>F7*F5</f>
        <v>0</v>
      </c>
      <c r="G8" s="97">
        <f t="shared" ref="G8:L8" si="0">G7*G5</f>
        <v>0</v>
      </c>
      <c r="H8" s="97">
        <f t="shared" si="0"/>
        <v>1.25</v>
      </c>
      <c r="I8" s="97">
        <f t="shared" si="0"/>
        <v>2.5</v>
      </c>
      <c r="J8" s="97">
        <f t="shared" si="0"/>
        <v>4.1666666666666661</v>
      </c>
      <c r="K8" s="97">
        <f t="shared" si="0"/>
        <v>5.833333333333333</v>
      </c>
      <c r="L8" s="97">
        <f t="shared" si="0"/>
        <v>11.666666666666666</v>
      </c>
      <c r="M8" s="98">
        <f>SUM(E8:L8)</f>
        <v>25.416666666666664</v>
      </c>
      <c r="N8" s="99"/>
      <c r="O8" s="97">
        <f>M8</f>
        <v>25.416666666666664</v>
      </c>
      <c r="P8" s="100">
        <f>D8</f>
        <v>0.16666666666666666</v>
      </c>
      <c r="Q8" s="71">
        <f>O8/P8</f>
        <v>152.5</v>
      </c>
      <c r="R8" s="19"/>
      <c r="U8" s="1"/>
      <c r="V8" s="1"/>
      <c r="W8" s="1"/>
      <c r="X8" s="1"/>
      <c r="Y8" s="1"/>
      <c r="Z8" s="1"/>
    </row>
    <row r="9" spans="2:26" ht="13.5" thickBot="1" x14ac:dyDescent="0.25">
      <c r="B9" s="19"/>
      <c r="D9" s="25" t="s">
        <v>12</v>
      </c>
      <c r="E9" s="26">
        <f>G3-E3</f>
        <v>2.5</v>
      </c>
      <c r="F9" s="26">
        <f>G3-F3</f>
        <v>2</v>
      </c>
      <c r="G9" s="26">
        <f>G3-G3</f>
        <v>0</v>
      </c>
      <c r="H9" s="26">
        <f>H3-G3</f>
        <v>5</v>
      </c>
      <c r="I9" s="26">
        <f>I3-G3</f>
        <v>12.5</v>
      </c>
      <c r="J9" s="26">
        <f>J3-G3</f>
        <v>22.5</v>
      </c>
      <c r="K9" s="26">
        <f>K3-G3</f>
        <v>32.5</v>
      </c>
      <c r="L9" s="26">
        <f>L3-G3</f>
        <v>67.5</v>
      </c>
      <c r="M9" s="27"/>
      <c r="N9" s="28"/>
      <c r="O9" s="28"/>
      <c r="P9" s="28"/>
      <c r="Q9" s="29"/>
      <c r="R9" s="19"/>
      <c r="U9" s="1"/>
      <c r="V9" s="1"/>
      <c r="W9" s="1"/>
      <c r="X9" s="1"/>
      <c r="Y9" s="1"/>
      <c r="Z9" s="1"/>
    </row>
    <row r="10" spans="2:26" ht="12.75" customHeight="1" x14ac:dyDescent="0.2">
      <c r="B10" s="136" t="s">
        <v>32</v>
      </c>
      <c r="D10" s="39"/>
      <c r="E10" s="11">
        <v>0</v>
      </c>
      <c r="F10" s="4">
        <v>0</v>
      </c>
      <c r="G10" s="12">
        <v>0</v>
      </c>
      <c r="H10" s="4">
        <v>0</v>
      </c>
      <c r="I10" s="4">
        <v>2</v>
      </c>
      <c r="J10" s="4">
        <v>0</v>
      </c>
      <c r="K10" s="4">
        <v>1</v>
      </c>
      <c r="L10" s="13">
        <v>3</v>
      </c>
      <c r="M10" s="6">
        <v>6</v>
      </c>
      <c r="N10" s="18"/>
      <c r="O10" s="92" t="s">
        <v>57</v>
      </c>
      <c r="P10" s="102" t="s">
        <v>58</v>
      </c>
      <c r="Q10" s="31"/>
      <c r="U10" s="1"/>
      <c r="V10" s="1"/>
      <c r="W10" s="1"/>
      <c r="X10" s="1"/>
      <c r="Y10" s="1"/>
      <c r="Z10" s="1"/>
    </row>
    <row r="11" spans="2:26" ht="13.5" thickBot="1" x14ac:dyDescent="0.25">
      <c r="B11" s="137"/>
      <c r="D11" s="32" t="s">
        <v>13</v>
      </c>
      <c r="E11" s="14">
        <v>0</v>
      </c>
      <c r="F11" s="8">
        <v>0</v>
      </c>
      <c r="G11" s="15">
        <v>0</v>
      </c>
      <c r="H11" s="8">
        <v>0</v>
      </c>
      <c r="I11" s="8">
        <v>0.33333333333333331</v>
      </c>
      <c r="J11" s="8">
        <v>0</v>
      </c>
      <c r="K11" s="8">
        <v>0.16666666666666666</v>
      </c>
      <c r="L11" s="16">
        <v>0.5</v>
      </c>
      <c r="M11" s="10">
        <v>1</v>
      </c>
      <c r="N11" s="18"/>
      <c r="O11" s="33" t="s">
        <v>10</v>
      </c>
      <c r="P11" s="33" t="s">
        <v>11</v>
      </c>
      <c r="Q11" s="34" t="s">
        <v>9</v>
      </c>
      <c r="U11" s="1"/>
      <c r="V11" s="1"/>
      <c r="W11" s="1"/>
      <c r="X11" s="1"/>
      <c r="Y11" s="1"/>
      <c r="Z11" s="1"/>
    </row>
    <row r="12" spans="2:26" ht="13.5" thickBot="1" x14ac:dyDescent="0.25">
      <c r="B12" s="19"/>
      <c r="D12" s="101">
        <f>G11</f>
        <v>0</v>
      </c>
      <c r="E12" s="97">
        <f>E11*E9</f>
        <v>0</v>
      </c>
      <c r="F12" s="97">
        <f>F11*F9</f>
        <v>0</v>
      </c>
      <c r="G12" s="97">
        <f t="shared" ref="G12:L12" si="1">G11*G9</f>
        <v>0</v>
      </c>
      <c r="H12" s="97">
        <f t="shared" si="1"/>
        <v>0</v>
      </c>
      <c r="I12" s="97">
        <f t="shared" si="1"/>
        <v>4.1666666666666661</v>
      </c>
      <c r="J12" s="97">
        <f t="shared" si="1"/>
        <v>0</v>
      </c>
      <c r="K12" s="97">
        <f t="shared" si="1"/>
        <v>5.4166666666666661</v>
      </c>
      <c r="L12" s="97">
        <f t="shared" si="1"/>
        <v>33.75</v>
      </c>
      <c r="M12" s="98">
        <f>SUM(E12:L12)</f>
        <v>43.333333333333329</v>
      </c>
      <c r="N12" s="99"/>
      <c r="O12" s="97">
        <f>M12</f>
        <v>43.333333333333329</v>
      </c>
      <c r="P12" s="100">
        <f>D12</f>
        <v>0</v>
      </c>
      <c r="Q12" s="71" t="e">
        <f>O12/P12</f>
        <v>#DIV/0!</v>
      </c>
      <c r="U12" s="1"/>
      <c r="V12" s="1"/>
      <c r="W12" s="1"/>
      <c r="X12" s="1"/>
      <c r="Y12" s="1"/>
      <c r="Z12" s="1"/>
    </row>
    <row r="13" spans="2:26" ht="13.5" thickBot="1" x14ac:dyDescent="0.25">
      <c r="B13" s="19"/>
      <c r="D13" s="25" t="s">
        <v>12</v>
      </c>
      <c r="E13" s="26">
        <f>F3-E3</f>
        <v>0.5</v>
      </c>
      <c r="F13" s="26">
        <f>F3-F3</f>
        <v>0</v>
      </c>
      <c r="G13" s="26">
        <f>G3-F3</f>
        <v>2</v>
      </c>
      <c r="H13" s="26">
        <f>H3-F3</f>
        <v>7</v>
      </c>
      <c r="I13" s="26">
        <f>I3-F3</f>
        <v>14.5</v>
      </c>
      <c r="J13" s="26">
        <f>J3-F3</f>
        <v>24.5</v>
      </c>
      <c r="K13" s="26">
        <f>K3-F3</f>
        <v>34.5</v>
      </c>
      <c r="L13" s="26">
        <f>L3-F3</f>
        <v>69.5</v>
      </c>
      <c r="M13" s="27"/>
      <c r="N13" s="28"/>
      <c r="O13" s="28"/>
      <c r="P13" s="28"/>
      <c r="Q13" s="29"/>
      <c r="U13" s="1"/>
      <c r="V13" s="1"/>
      <c r="W13" s="1"/>
      <c r="X13" s="1"/>
      <c r="Y13" s="1"/>
      <c r="Z13" s="1"/>
    </row>
    <row r="14" spans="2:26" ht="12.75" customHeight="1" x14ac:dyDescent="0.2">
      <c r="B14" s="136" t="s">
        <v>33</v>
      </c>
      <c r="D14" s="39"/>
      <c r="E14" s="11">
        <v>0</v>
      </c>
      <c r="F14" s="12">
        <v>1</v>
      </c>
      <c r="G14" s="4">
        <v>3</v>
      </c>
      <c r="H14" s="4">
        <v>0</v>
      </c>
      <c r="I14" s="4">
        <v>1</v>
      </c>
      <c r="J14" s="4">
        <v>0</v>
      </c>
      <c r="K14" s="4">
        <v>0</v>
      </c>
      <c r="L14" s="5">
        <v>1</v>
      </c>
      <c r="M14" s="6">
        <v>6</v>
      </c>
      <c r="N14" s="18"/>
      <c r="O14" s="92" t="s">
        <v>57</v>
      </c>
      <c r="P14" s="102" t="s">
        <v>58</v>
      </c>
      <c r="Q14" s="31"/>
      <c r="U14" s="1"/>
      <c r="V14" s="1"/>
      <c r="W14" s="1"/>
      <c r="X14" s="1"/>
      <c r="Y14" s="1"/>
      <c r="Z14" s="1"/>
    </row>
    <row r="15" spans="2:26" ht="13.5" thickBot="1" x14ac:dyDescent="0.25">
      <c r="B15" s="137"/>
      <c r="D15" s="32" t="s">
        <v>13</v>
      </c>
      <c r="E15" s="14">
        <v>0</v>
      </c>
      <c r="F15" s="15">
        <v>0.16666666666666666</v>
      </c>
      <c r="G15" s="21">
        <v>0.5</v>
      </c>
      <c r="H15" s="8">
        <v>0</v>
      </c>
      <c r="I15" s="8">
        <v>0.16666666666666666</v>
      </c>
      <c r="J15" s="8">
        <v>0</v>
      </c>
      <c r="K15" s="8">
        <v>0</v>
      </c>
      <c r="L15" s="16">
        <v>0.16666666666666666</v>
      </c>
      <c r="M15" s="10">
        <v>0.99999999999999989</v>
      </c>
      <c r="N15" s="18"/>
      <c r="O15" s="33" t="s">
        <v>10</v>
      </c>
      <c r="P15" s="33" t="s">
        <v>11</v>
      </c>
      <c r="Q15" s="34" t="s">
        <v>9</v>
      </c>
      <c r="U15" s="1"/>
      <c r="V15" s="1"/>
      <c r="W15" s="1"/>
      <c r="X15" s="1"/>
      <c r="Y15" s="1"/>
      <c r="Z15" s="1"/>
    </row>
    <row r="16" spans="2:26" ht="13.5" thickBot="1" x14ac:dyDescent="0.25">
      <c r="B16" s="19"/>
      <c r="D16" s="101">
        <f>G15</f>
        <v>0.5</v>
      </c>
      <c r="E16" s="97">
        <f>E15*E13</f>
        <v>0</v>
      </c>
      <c r="F16" s="97">
        <f>F15*F13</f>
        <v>0</v>
      </c>
      <c r="G16" s="97">
        <f t="shared" ref="G16:L16" si="2">G15*G13</f>
        <v>1</v>
      </c>
      <c r="H16" s="97">
        <f t="shared" si="2"/>
        <v>0</v>
      </c>
      <c r="I16" s="97">
        <f t="shared" si="2"/>
        <v>2.4166666666666665</v>
      </c>
      <c r="J16" s="97">
        <f t="shared" si="2"/>
        <v>0</v>
      </c>
      <c r="K16" s="97">
        <f t="shared" si="2"/>
        <v>0</v>
      </c>
      <c r="L16" s="97">
        <f t="shared" si="2"/>
        <v>11.583333333333332</v>
      </c>
      <c r="M16" s="98">
        <f>SUM(E16:L16)</f>
        <v>14.999999999999998</v>
      </c>
      <c r="N16" s="99"/>
      <c r="O16" s="97">
        <f>M16</f>
        <v>14.999999999999998</v>
      </c>
      <c r="P16" s="100">
        <f>D16</f>
        <v>0.5</v>
      </c>
      <c r="Q16" s="71">
        <f>O16/P16</f>
        <v>29.999999999999996</v>
      </c>
      <c r="U16" s="1"/>
      <c r="V16" s="1"/>
      <c r="W16" s="1"/>
      <c r="X16" s="1"/>
      <c r="Y16" s="1"/>
      <c r="Z16" s="1"/>
    </row>
    <row r="17" spans="2:26" ht="13.5" thickBot="1" x14ac:dyDescent="0.25">
      <c r="B17" s="19"/>
      <c r="D17" s="25" t="s">
        <v>12</v>
      </c>
      <c r="E17" s="26">
        <f>F3-E3</f>
        <v>0.5</v>
      </c>
      <c r="F17" s="26">
        <f>F3-F3</f>
        <v>0</v>
      </c>
      <c r="G17" s="26">
        <f>G3-F3</f>
        <v>2</v>
      </c>
      <c r="H17" s="26">
        <f>H3-F3</f>
        <v>7</v>
      </c>
      <c r="I17" s="26">
        <f>I3-F3</f>
        <v>14.5</v>
      </c>
      <c r="J17" s="26">
        <f>J3-F3</f>
        <v>24.5</v>
      </c>
      <c r="K17" s="26">
        <f>K3-F3</f>
        <v>34.5</v>
      </c>
      <c r="L17" s="26">
        <f>L3-F3</f>
        <v>69.5</v>
      </c>
      <c r="M17" s="27"/>
      <c r="N17" s="28"/>
      <c r="O17" s="28"/>
      <c r="P17" s="28"/>
      <c r="Q17" s="29"/>
      <c r="U17" s="1"/>
      <c r="V17" s="1"/>
      <c r="W17" s="1"/>
      <c r="X17" s="1"/>
      <c r="Y17" s="1"/>
      <c r="Z17" s="1"/>
    </row>
    <row r="18" spans="2:26" ht="12.75" customHeight="1" x14ac:dyDescent="0.2">
      <c r="B18" s="136" t="s">
        <v>34</v>
      </c>
      <c r="D18" s="39"/>
      <c r="E18" s="11">
        <v>0</v>
      </c>
      <c r="F18" s="12">
        <v>0</v>
      </c>
      <c r="G18" s="4">
        <v>1</v>
      </c>
      <c r="H18" s="4">
        <v>1</v>
      </c>
      <c r="I18" s="4">
        <v>0</v>
      </c>
      <c r="J18" s="4">
        <v>2</v>
      </c>
      <c r="K18" s="4">
        <v>1</v>
      </c>
      <c r="L18" s="5">
        <v>1</v>
      </c>
      <c r="M18" s="6">
        <v>6</v>
      </c>
      <c r="N18" s="18"/>
      <c r="O18" s="92" t="s">
        <v>57</v>
      </c>
      <c r="P18" s="102" t="s">
        <v>58</v>
      </c>
      <c r="Q18" s="31"/>
      <c r="U18" s="1"/>
      <c r="V18" s="1"/>
      <c r="W18" s="1"/>
      <c r="X18" s="1"/>
      <c r="Y18" s="1"/>
      <c r="Z18" s="1"/>
    </row>
    <row r="19" spans="2:26" ht="13.5" thickBot="1" x14ac:dyDescent="0.25">
      <c r="B19" s="137"/>
      <c r="D19" s="32" t="s">
        <v>13</v>
      </c>
      <c r="E19" s="14">
        <v>0</v>
      </c>
      <c r="F19" s="15">
        <v>0</v>
      </c>
      <c r="G19" s="21">
        <v>0.16666666666666666</v>
      </c>
      <c r="H19" s="8">
        <v>0.16666666666666666</v>
      </c>
      <c r="I19" s="8">
        <v>0</v>
      </c>
      <c r="J19" s="8">
        <v>0.33333333333333331</v>
      </c>
      <c r="K19" s="8">
        <v>0.16666666666666666</v>
      </c>
      <c r="L19" s="16">
        <v>0.16666666666666666</v>
      </c>
      <c r="M19" s="10">
        <v>0.99999999999999989</v>
      </c>
      <c r="N19" s="18"/>
      <c r="O19" s="33" t="s">
        <v>10</v>
      </c>
      <c r="P19" s="33" t="s">
        <v>11</v>
      </c>
      <c r="Q19" s="34" t="s">
        <v>9</v>
      </c>
      <c r="U19" s="1"/>
      <c r="V19" s="1"/>
      <c r="W19" s="1"/>
      <c r="X19" s="1"/>
      <c r="Y19" s="1"/>
      <c r="Z19" s="1"/>
    </row>
    <row r="20" spans="2:26" ht="13.5" thickBot="1" x14ac:dyDescent="0.25">
      <c r="B20" s="17"/>
      <c r="D20" s="101">
        <f>G19</f>
        <v>0.16666666666666666</v>
      </c>
      <c r="E20" s="97">
        <f>E19*E17</f>
        <v>0</v>
      </c>
      <c r="F20" s="97">
        <f>F19*F17</f>
        <v>0</v>
      </c>
      <c r="G20" s="97">
        <f t="shared" ref="G20:L20" si="3">G19*G17</f>
        <v>0.33333333333333331</v>
      </c>
      <c r="H20" s="97">
        <f t="shared" si="3"/>
        <v>1.1666666666666665</v>
      </c>
      <c r="I20" s="97">
        <f t="shared" si="3"/>
        <v>0</v>
      </c>
      <c r="J20" s="97">
        <f t="shared" si="3"/>
        <v>8.1666666666666661</v>
      </c>
      <c r="K20" s="97">
        <f t="shared" si="3"/>
        <v>5.75</v>
      </c>
      <c r="L20" s="97">
        <f t="shared" si="3"/>
        <v>11.583333333333332</v>
      </c>
      <c r="M20" s="98">
        <f>SUM(E20:L20)</f>
        <v>27</v>
      </c>
      <c r="N20" s="99"/>
      <c r="O20" s="97">
        <f>M20</f>
        <v>27</v>
      </c>
      <c r="P20" s="100">
        <f>D20</f>
        <v>0.16666666666666666</v>
      </c>
      <c r="Q20" s="71">
        <f>O20/P20</f>
        <v>162</v>
      </c>
      <c r="R20" s="17"/>
      <c r="U20" s="1"/>
      <c r="V20" s="1"/>
      <c r="W20" s="1"/>
      <c r="X20" s="1"/>
      <c r="Y20" s="1"/>
      <c r="Z20" s="1"/>
    </row>
    <row r="21" spans="2:26" ht="13.5" thickBot="1" x14ac:dyDescent="0.25">
      <c r="B21" s="17"/>
      <c r="D21" s="25" t="s">
        <v>12</v>
      </c>
      <c r="E21" s="26">
        <f>E3-E3</f>
        <v>0</v>
      </c>
      <c r="F21" s="26">
        <f>F3-E3</f>
        <v>0.5</v>
      </c>
      <c r="G21" s="26">
        <f>G3-E3</f>
        <v>2.5</v>
      </c>
      <c r="H21" s="26">
        <f>H3-E3</f>
        <v>7.5</v>
      </c>
      <c r="I21" s="26">
        <f>I3-E3</f>
        <v>15</v>
      </c>
      <c r="J21" s="26">
        <f>J3-E3</f>
        <v>25</v>
      </c>
      <c r="K21" s="26">
        <f>K3-E3</f>
        <v>35</v>
      </c>
      <c r="L21" s="26">
        <f>L3-E3</f>
        <v>70</v>
      </c>
      <c r="M21" s="27"/>
      <c r="N21" s="28"/>
      <c r="O21" s="28"/>
      <c r="P21" s="28"/>
      <c r="Q21" s="29"/>
      <c r="R21" s="17"/>
      <c r="U21" s="1"/>
      <c r="V21" s="1"/>
      <c r="W21" s="1"/>
      <c r="X21" s="1"/>
      <c r="Y21" s="1"/>
      <c r="Z21" s="1"/>
    </row>
    <row r="22" spans="2:26" ht="12.75" customHeight="1" x14ac:dyDescent="0.2">
      <c r="B22" s="138" t="s">
        <v>35</v>
      </c>
      <c r="D22" s="39"/>
      <c r="E22" s="3">
        <v>0</v>
      </c>
      <c r="F22" s="4">
        <v>2</v>
      </c>
      <c r="G22" s="4">
        <v>0</v>
      </c>
      <c r="H22" s="4">
        <v>1</v>
      </c>
      <c r="I22" s="4">
        <v>0</v>
      </c>
      <c r="J22" s="4">
        <v>0</v>
      </c>
      <c r="K22" s="4">
        <v>2</v>
      </c>
      <c r="L22" s="5">
        <v>1</v>
      </c>
      <c r="M22" s="6">
        <v>6</v>
      </c>
      <c r="N22" s="18"/>
      <c r="O22" s="92" t="s">
        <v>57</v>
      </c>
      <c r="P22" s="102" t="s">
        <v>58</v>
      </c>
      <c r="Q22" s="31"/>
      <c r="U22" s="1"/>
      <c r="V22" s="1"/>
      <c r="W22" s="1"/>
      <c r="X22" s="1"/>
      <c r="Y22" s="1"/>
      <c r="Z22" s="1"/>
    </row>
    <row r="23" spans="2:26" ht="13.5" thickBot="1" x14ac:dyDescent="0.25">
      <c r="B23" s="139"/>
      <c r="D23" s="32" t="s">
        <v>13</v>
      </c>
      <c r="E23" s="7">
        <v>0</v>
      </c>
      <c r="F23" s="8">
        <v>0.33333333333333331</v>
      </c>
      <c r="G23" s="8">
        <v>0</v>
      </c>
      <c r="H23" s="8">
        <v>0.16666666666666666</v>
      </c>
      <c r="I23" s="8">
        <v>0</v>
      </c>
      <c r="J23" s="8">
        <v>0</v>
      </c>
      <c r="K23" s="8">
        <v>0.33333333333333331</v>
      </c>
      <c r="L23" s="9">
        <v>0.16666666666666666</v>
      </c>
      <c r="M23" s="10">
        <v>0.99999999999999989</v>
      </c>
      <c r="N23" s="18"/>
      <c r="O23" s="33" t="s">
        <v>10</v>
      </c>
      <c r="P23" s="33" t="s">
        <v>11</v>
      </c>
      <c r="Q23" s="34" t="s">
        <v>9</v>
      </c>
      <c r="U23" s="1"/>
      <c r="V23" s="1"/>
      <c r="W23" s="1"/>
      <c r="X23" s="1"/>
      <c r="Y23" s="1"/>
      <c r="Z23" s="1"/>
    </row>
    <row r="24" spans="2:26" ht="13.5" thickBot="1" x14ac:dyDescent="0.25">
      <c r="B24" s="19"/>
      <c r="D24" s="101">
        <f>E23</f>
        <v>0</v>
      </c>
      <c r="E24" s="97">
        <f>E23*E21</f>
        <v>0</v>
      </c>
      <c r="F24" s="97">
        <f>F23*F21</f>
        <v>0.16666666666666666</v>
      </c>
      <c r="G24" s="97">
        <f t="shared" ref="G24:L24" si="4">G23*G21</f>
        <v>0</v>
      </c>
      <c r="H24" s="97">
        <f t="shared" si="4"/>
        <v>1.25</v>
      </c>
      <c r="I24" s="97">
        <f t="shared" si="4"/>
        <v>0</v>
      </c>
      <c r="J24" s="97">
        <f t="shared" si="4"/>
        <v>0</v>
      </c>
      <c r="K24" s="97">
        <f t="shared" si="4"/>
        <v>11.666666666666666</v>
      </c>
      <c r="L24" s="97">
        <f t="shared" si="4"/>
        <v>11.666666666666666</v>
      </c>
      <c r="M24" s="98">
        <f>SUM(E24:L24)</f>
        <v>24.75</v>
      </c>
      <c r="N24" s="99"/>
      <c r="O24" s="97">
        <f>M24</f>
        <v>24.75</v>
      </c>
      <c r="P24" s="100">
        <f>D24</f>
        <v>0</v>
      </c>
      <c r="Q24" s="71" t="e">
        <f>O24/P24</f>
        <v>#DIV/0!</v>
      </c>
      <c r="U24" s="1"/>
      <c r="V24" s="1"/>
      <c r="W24" s="1"/>
      <c r="X24" s="1"/>
      <c r="Y24" s="1"/>
      <c r="Z24" s="1"/>
    </row>
    <row r="25" spans="2:26" ht="13.5" thickBot="1" x14ac:dyDescent="0.25">
      <c r="B25" s="87"/>
      <c r="D25" s="25" t="s">
        <v>12</v>
      </c>
      <c r="E25" s="26">
        <f>F3-E3</f>
        <v>0.5</v>
      </c>
      <c r="F25" s="26">
        <f>F3-F3</f>
        <v>0</v>
      </c>
      <c r="G25" s="26">
        <f>G3-F3</f>
        <v>2</v>
      </c>
      <c r="H25" s="26">
        <f>H3-F3</f>
        <v>7</v>
      </c>
      <c r="I25" s="26">
        <f>I3-F3</f>
        <v>14.5</v>
      </c>
      <c r="J25" s="26">
        <f>J3-F3</f>
        <v>24.5</v>
      </c>
      <c r="K25" s="26">
        <f>K3-6</f>
        <v>29</v>
      </c>
      <c r="L25" s="26">
        <f>L3-F3</f>
        <v>69.5</v>
      </c>
      <c r="M25" s="27"/>
      <c r="N25" s="28"/>
      <c r="O25" s="28"/>
      <c r="P25" s="28"/>
      <c r="Q25" s="29"/>
      <c r="R25" s="19"/>
      <c r="U25" s="1"/>
      <c r="V25" s="1"/>
      <c r="W25" s="1"/>
      <c r="X25" s="1"/>
      <c r="Y25" s="1"/>
      <c r="Z25" s="1"/>
    </row>
    <row r="26" spans="2:26" ht="12.75" customHeight="1" x14ac:dyDescent="0.2">
      <c r="B26" s="136" t="s">
        <v>36</v>
      </c>
      <c r="D26" s="39"/>
      <c r="E26" s="11">
        <v>0</v>
      </c>
      <c r="F26" s="12">
        <v>0</v>
      </c>
      <c r="G26" s="4">
        <v>0</v>
      </c>
      <c r="H26" s="4">
        <v>1</v>
      </c>
      <c r="I26" s="4">
        <v>2</v>
      </c>
      <c r="J26" s="4">
        <v>1</v>
      </c>
      <c r="K26" s="4">
        <v>1</v>
      </c>
      <c r="L26" s="5">
        <v>1</v>
      </c>
      <c r="M26" s="6">
        <v>6</v>
      </c>
      <c r="N26" s="18"/>
      <c r="O26" s="92" t="s">
        <v>57</v>
      </c>
      <c r="P26" s="102" t="s">
        <v>58</v>
      </c>
      <c r="Q26" s="31"/>
      <c r="U26" s="1"/>
      <c r="V26" s="1"/>
      <c r="W26" s="1"/>
      <c r="X26" s="1"/>
      <c r="Y26" s="1"/>
      <c r="Z26" s="1"/>
    </row>
    <row r="27" spans="2:26" ht="13.5" thickBot="1" x14ac:dyDescent="0.25">
      <c r="B27" s="137"/>
      <c r="D27" s="32" t="s">
        <v>13</v>
      </c>
      <c r="E27" s="14">
        <v>0</v>
      </c>
      <c r="F27" s="15">
        <v>0</v>
      </c>
      <c r="G27" s="8">
        <v>0</v>
      </c>
      <c r="H27" s="8">
        <v>0.16666666666666666</v>
      </c>
      <c r="I27" s="8">
        <v>0.33333333333333331</v>
      </c>
      <c r="J27" s="8">
        <v>0.16666666666666666</v>
      </c>
      <c r="K27" s="8">
        <v>0.16666666666666666</v>
      </c>
      <c r="L27" s="9">
        <v>0.16666666666666666</v>
      </c>
      <c r="M27" s="10">
        <v>0.99999999999999989</v>
      </c>
      <c r="N27" s="18"/>
      <c r="O27" s="33" t="s">
        <v>10</v>
      </c>
      <c r="P27" s="33" t="s">
        <v>11</v>
      </c>
      <c r="Q27" s="34" t="s">
        <v>9</v>
      </c>
      <c r="U27" s="1"/>
      <c r="V27" s="1"/>
      <c r="W27" s="1"/>
      <c r="X27" s="1"/>
      <c r="Y27" s="1"/>
      <c r="Z27" s="1"/>
    </row>
    <row r="28" spans="2:26" ht="13.5" thickBot="1" x14ac:dyDescent="0.25">
      <c r="B28" s="19"/>
      <c r="D28" s="101">
        <f>G27</f>
        <v>0</v>
      </c>
      <c r="E28" s="97">
        <f>E27*E25</f>
        <v>0</v>
      </c>
      <c r="F28" s="97">
        <f>F27*F25</f>
        <v>0</v>
      </c>
      <c r="G28" s="97">
        <f t="shared" ref="G28:L28" si="5">G27*G25</f>
        <v>0</v>
      </c>
      <c r="H28" s="97">
        <f t="shared" si="5"/>
        <v>1.1666666666666665</v>
      </c>
      <c r="I28" s="97">
        <f t="shared" si="5"/>
        <v>4.833333333333333</v>
      </c>
      <c r="J28" s="97">
        <f t="shared" si="5"/>
        <v>4.083333333333333</v>
      </c>
      <c r="K28" s="97">
        <f t="shared" si="5"/>
        <v>4.833333333333333</v>
      </c>
      <c r="L28" s="97">
        <f t="shared" si="5"/>
        <v>11.583333333333332</v>
      </c>
      <c r="M28" s="98">
        <f>SUM(E28:L28)</f>
        <v>26.499999999999996</v>
      </c>
      <c r="N28" s="99"/>
      <c r="O28" s="97">
        <f>M28</f>
        <v>26.499999999999996</v>
      </c>
      <c r="P28" s="100">
        <f>D28</f>
        <v>0</v>
      </c>
      <c r="Q28" s="71" t="e">
        <f>O28/P28</f>
        <v>#DIV/0!</v>
      </c>
      <c r="R28" s="20"/>
      <c r="U28" s="1"/>
      <c r="V28" s="1"/>
      <c r="W28" s="1"/>
      <c r="X28" s="1"/>
      <c r="Y28" s="1"/>
      <c r="Z28" s="1"/>
    </row>
    <row r="29" spans="2:26" ht="13.5" thickBot="1" x14ac:dyDescent="0.25">
      <c r="B29" s="19"/>
      <c r="D29" s="25" t="s">
        <v>12</v>
      </c>
      <c r="E29" s="26">
        <f>E3-E3</f>
        <v>0</v>
      </c>
      <c r="F29" s="26">
        <f>F3-E3</f>
        <v>0.5</v>
      </c>
      <c r="G29" s="26">
        <f>G3-E3</f>
        <v>2.5</v>
      </c>
      <c r="H29" s="26">
        <f>H3-E3</f>
        <v>7.5</v>
      </c>
      <c r="I29" s="26">
        <f>I3-E3</f>
        <v>15</v>
      </c>
      <c r="J29" s="26">
        <f>J3-E3</f>
        <v>25</v>
      </c>
      <c r="K29" s="26">
        <f>K3-E3</f>
        <v>35</v>
      </c>
      <c r="L29" s="26">
        <f>L3-E3</f>
        <v>70</v>
      </c>
      <c r="M29" s="27"/>
      <c r="N29" s="28"/>
      <c r="O29" s="28"/>
      <c r="P29" s="28"/>
      <c r="Q29" s="29"/>
      <c r="U29" s="1"/>
      <c r="V29" s="1"/>
      <c r="W29" s="1"/>
      <c r="X29" s="1"/>
      <c r="Y29" s="1"/>
      <c r="Z29" s="1"/>
    </row>
    <row r="30" spans="2:26" ht="12.75" customHeight="1" x14ac:dyDescent="0.2">
      <c r="B30" s="136" t="s">
        <v>37</v>
      </c>
      <c r="D30" s="39"/>
      <c r="E30" s="3">
        <v>0</v>
      </c>
      <c r="F30" s="4">
        <v>2</v>
      </c>
      <c r="G30" s="4">
        <v>1</v>
      </c>
      <c r="H30" s="4">
        <v>1</v>
      </c>
      <c r="I30" s="4">
        <v>0</v>
      </c>
      <c r="J30" s="4">
        <v>0</v>
      </c>
      <c r="K30" s="4">
        <v>2</v>
      </c>
      <c r="L30" s="5">
        <v>0</v>
      </c>
      <c r="M30" s="6">
        <v>6</v>
      </c>
      <c r="N30" s="18"/>
      <c r="O30" s="92" t="s">
        <v>57</v>
      </c>
      <c r="P30" s="102" t="s">
        <v>58</v>
      </c>
      <c r="Q30" s="31"/>
      <c r="U30" s="1"/>
      <c r="V30" s="1"/>
      <c r="W30" s="1"/>
      <c r="X30" s="1"/>
      <c r="Y30" s="1"/>
      <c r="Z30" s="1"/>
    </row>
    <row r="31" spans="2:26" ht="13.5" thickBot="1" x14ac:dyDescent="0.25">
      <c r="B31" s="137"/>
      <c r="D31" s="32" t="s">
        <v>13</v>
      </c>
      <c r="E31" s="7">
        <v>0</v>
      </c>
      <c r="F31" s="8">
        <v>0.33333333333333331</v>
      </c>
      <c r="G31" s="8">
        <v>0.16666666666666666</v>
      </c>
      <c r="H31" s="8">
        <v>0.16666666666666666</v>
      </c>
      <c r="I31" s="8">
        <v>0</v>
      </c>
      <c r="J31" s="8">
        <v>0</v>
      </c>
      <c r="K31" s="8">
        <v>0.33333333333333331</v>
      </c>
      <c r="L31" s="9">
        <v>0</v>
      </c>
      <c r="M31" s="10">
        <v>1</v>
      </c>
      <c r="N31" s="18"/>
      <c r="O31" s="33" t="s">
        <v>10</v>
      </c>
      <c r="P31" s="33" t="s">
        <v>11</v>
      </c>
      <c r="Q31" s="34" t="s">
        <v>9</v>
      </c>
      <c r="U31" s="1"/>
      <c r="V31" s="1"/>
      <c r="W31" s="1"/>
      <c r="X31" s="1"/>
      <c r="Y31" s="1"/>
      <c r="Z31" s="1"/>
    </row>
    <row r="32" spans="2:26" ht="13.5" thickBot="1" x14ac:dyDescent="0.25">
      <c r="B32" s="19"/>
      <c r="D32" s="101">
        <f>E31</f>
        <v>0</v>
      </c>
      <c r="E32" s="97">
        <f>E31*E29</f>
        <v>0</v>
      </c>
      <c r="F32" s="97">
        <f>F31*F29</f>
        <v>0.16666666666666666</v>
      </c>
      <c r="G32" s="97">
        <f t="shared" ref="G32:L32" si="6">G31*G29</f>
        <v>0.41666666666666663</v>
      </c>
      <c r="H32" s="97">
        <f t="shared" si="6"/>
        <v>1.25</v>
      </c>
      <c r="I32" s="97">
        <f t="shared" si="6"/>
        <v>0</v>
      </c>
      <c r="J32" s="97">
        <f t="shared" si="6"/>
        <v>0</v>
      </c>
      <c r="K32" s="97">
        <f t="shared" si="6"/>
        <v>11.666666666666666</v>
      </c>
      <c r="L32" s="97">
        <f t="shared" si="6"/>
        <v>0</v>
      </c>
      <c r="M32" s="98">
        <f>SUM(E32:L32)</f>
        <v>13.5</v>
      </c>
      <c r="N32" s="99"/>
      <c r="O32" s="97">
        <f>M32</f>
        <v>13.5</v>
      </c>
      <c r="P32" s="100">
        <f>D32</f>
        <v>0</v>
      </c>
      <c r="Q32" s="71" t="e">
        <f>O32/P32</f>
        <v>#DIV/0!</v>
      </c>
      <c r="U32" s="1"/>
      <c r="V32" s="1"/>
      <c r="W32" s="1"/>
      <c r="X32" s="1"/>
      <c r="Y32" s="1"/>
      <c r="Z32" s="1"/>
    </row>
    <row r="33" spans="2:26" ht="13.5" thickBot="1" x14ac:dyDescent="0.25">
      <c r="B33" s="19"/>
      <c r="D33" s="25" t="s">
        <v>12</v>
      </c>
      <c r="E33" s="26">
        <f>E3-E3</f>
        <v>0</v>
      </c>
      <c r="F33" s="26">
        <f>F3-E3</f>
        <v>0.5</v>
      </c>
      <c r="G33" s="26">
        <f>G3-E3</f>
        <v>2.5</v>
      </c>
      <c r="H33" s="26">
        <f>H3-E33</f>
        <v>7.5</v>
      </c>
      <c r="I33" s="26">
        <f>I3-E3</f>
        <v>15</v>
      </c>
      <c r="J33" s="26">
        <f>J3-E3</f>
        <v>25</v>
      </c>
      <c r="K33" s="26">
        <f>K3-E3</f>
        <v>35</v>
      </c>
      <c r="L33" s="26">
        <f>L3-E3</f>
        <v>70</v>
      </c>
      <c r="M33" s="27"/>
      <c r="N33" s="28"/>
      <c r="O33" s="28"/>
      <c r="P33" s="28"/>
      <c r="Q33" s="29"/>
      <c r="R33" s="2"/>
      <c r="U33" s="1"/>
      <c r="V33" s="1"/>
      <c r="W33" s="1"/>
      <c r="X33" s="1"/>
      <c r="Y33" s="1"/>
      <c r="Z33" s="1"/>
    </row>
    <row r="34" spans="2:26" ht="12.75" customHeight="1" x14ac:dyDescent="0.2">
      <c r="B34" s="136" t="s">
        <v>38</v>
      </c>
      <c r="D34" s="39"/>
      <c r="E34" s="22">
        <v>0</v>
      </c>
      <c r="F34" s="11">
        <v>0</v>
      </c>
      <c r="G34" s="4">
        <v>0</v>
      </c>
      <c r="H34" s="4">
        <v>1</v>
      </c>
      <c r="I34" s="4">
        <v>2</v>
      </c>
      <c r="J34" s="4">
        <v>1</v>
      </c>
      <c r="K34" s="4">
        <v>0</v>
      </c>
      <c r="L34" s="5">
        <v>2</v>
      </c>
      <c r="M34" s="6">
        <v>6</v>
      </c>
      <c r="N34" s="18"/>
      <c r="O34" s="92" t="s">
        <v>57</v>
      </c>
      <c r="P34" s="102" t="s">
        <v>58</v>
      </c>
      <c r="Q34" s="31"/>
      <c r="U34" s="1"/>
      <c r="V34" s="1"/>
      <c r="W34" s="1"/>
      <c r="X34" s="1"/>
      <c r="Y34" s="1"/>
      <c r="Z34" s="1"/>
    </row>
    <row r="35" spans="2:26" ht="13.5" thickBot="1" x14ac:dyDescent="0.25">
      <c r="B35" s="137"/>
      <c r="D35" s="32" t="s">
        <v>13</v>
      </c>
      <c r="E35" s="23">
        <v>0</v>
      </c>
      <c r="F35" s="24">
        <v>0</v>
      </c>
      <c r="G35" s="8">
        <v>0</v>
      </c>
      <c r="H35" s="8">
        <v>0.16666666666666666</v>
      </c>
      <c r="I35" s="8">
        <v>0.33333333333333331</v>
      </c>
      <c r="J35" s="8">
        <v>0.16666666666666666</v>
      </c>
      <c r="K35" s="8">
        <v>0</v>
      </c>
      <c r="L35" s="9">
        <v>0.33333333333333331</v>
      </c>
      <c r="M35" s="10">
        <v>1</v>
      </c>
      <c r="N35" s="18"/>
      <c r="O35" s="33" t="s">
        <v>10</v>
      </c>
      <c r="P35" s="33" t="s">
        <v>11</v>
      </c>
      <c r="Q35" s="34" t="s">
        <v>9</v>
      </c>
      <c r="U35" s="1"/>
      <c r="V35" s="1"/>
      <c r="W35" s="1"/>
      <c r="X35" s="1"/>
      <c r="Y35" s="1"/>
      <c r="Z35" s="1"/>
    </row>
    <row r="36" spans="2:26" ht="13.5" thickBot="1" x14ac:dyDescent="0.25">
      <c r="D36" s="101">
        <f>E35</f>
        <v>0</v>
      </c>
      <c r="E36" s="97">
        <f>E35*E33</f>
        <v>0</v>
      </c>
      <c r="F36" s="97">
        <f>F35*F33</f>
        <v>0</v>
      </c>
      <c r="G36" s="97">
        <f t="shared" ref="G36:L36" si="7">G35*G33</f>
        <v>0</v>
      </c>
      <c r="H36" s="97">
        <f t="shared" si="7"/>
        <v>1.25</v>
      </c>
      <c r="I36" s="97">
        <f t="shared" si="7"/>
        <v>5</v>
      </c>
      <c r="J36" s="97">
        <f t="shared" si="7"/>
        <v>4.1666666666666661</v>
      </c>
      <c r="K36" s="97">
        <f t="shared" si="7"/>
        <v>0</v>
      </c>
      <c r="L36" s="97">
        <f t="shared" si="7"/>
        <v>23.333333333333332</v>
      </c>
      <c r="M36" s="98">
        <f>SUM(E36:L36)</f>
        <v>33.75</v>
      </c>
      <c r="N36" s="99"/>
      <c r="O36" s="97">
        <f>M36</f>
        <v>33.75</v>
      </c>
      <c r="P36" s="100">
        <f>D36</f>
        <v>0</v>
      </c>
      <c r="Q36" s="71" t="e">
        <f>O36/P36</f>
        <v>#DIV/0!</v>
      </c>
      <c r="R36" s="68" t="s">
        <v>55</v>
      </c>
      <c r="S36" s="67" t="s">
        <v>54</v>
      </c>
    </row>
    <row r="37" spans="2:26" ht="13.5" thickBot="1" x14ac:dyDescent="0.25">
      <c r="D37" s="18"/>
      <c r="E37" s="18"/>
      <c r="F37" s="18"/>
      <c r="G37" s="18"/>
      <c r="H37" s="18"/>
      <c r="I37" s="18"/>
      <c r="J37" s="18"/>
      <c r="K37" s="18"/>
      <c r="L37" s="18"/>
      <c r="M37" s="18"/>
      <c r="R37" s="68" t="s">
        <v>17</v>
      </c>
      <c r="S37" s="67" t="s">
        <v>16</v>
      </c>
      <c r="T37" s="69" t="s">
        <v>9</v>
      </c>
    </row>
    <row r="38" spans="2:26" x14ac:dyDescent="0.2">
      <c r="D38" s="93" t="s">
        <v>43</v>
      </c>
      <c r="E38" s="105">
        <f>S38</f>
        <v>0.10416666666666666</v>
      </c>
      <c r="F38" s="90" t="s">
        <v>59</v>
      </c>
      <c r="G38" s="90"/>
      <c r="H38" s="106"/>
      <c r="I38" s="106"/>
      <c r="J38" s="107"/>
      <c r="K38" s="107"/>
      <c r="L38" s="107"/>
      <c r="M38" s="107"/>
      <c r="N38" s="107"/>
      <c r="O38" s="107"/>
      <c r="P38" s="107"/>
      <c r="Q38" s="107" t="s">
        <v>14</v>
      </c>
      <c r="R38" s="65">
        <f>(O36+O32+O28+O24+O20+O16+O12+O8-E12-F12-E16-E20-E28)/8</f>
        <v>26.156249999999996</v>
      </c>
      <c r="S38" s="66">
        <f>(P36+P32+P28+P24+P20+P16+P12+P8)/8</f>
        <v>0.10416666666666666</v>
      </c>
      <c r="T38" s="88">
        <f>R38/S38</f>
        <v>251.1</v>
      </c>
    </row>
    <row r="39" spans="2:26" x14ac:dyDescent="0.2">
      <c r="D39" s="93" t="s">
        <v>43</v>
      </c>
      <c r="E39" s="109">
        <f>(E11+F11+E15+E19+E27)/8</f>
        <v>0</v>
      </c>
      <c r="F39" s="110" t="s">
        <v>60</v>
      </c>
      <c r="G39" s="90"/>
      <c r="H39" s="90"/>
      <c r="I39" s="106"/>
      <c r="J39" s="107"/>
      <c r="K39" s="93" t="s">
        <v>43</v>
      </c>
      <c r="L39" s="103">
        <f>1-E38-E39</f>
        <v>0.89583333333333337</v>
      </c>
      <c r="M39" s="91" t="s">
        <v>56</v>
      </c>
      <c r="N39" s="90"/>
      <c r="O39" s="90"/>
      <c r="P39" s="90"/>
      <c r="Q39" s="90"/>
      <c r="R39" s="89">
        <f>R38/L39</f>
        <v>29.197674418604645</v>
      </c>
      <c r="S39" s="90" t="s">
        <v>42</v>
      </c>
      <c r="T39" s="111"/>
      <c r="X39" s="92"/>
    </row>
  </sheetData>
  <mergeCells count="8">
    <mergeCell ref="B34:B35"/>
    <mergeCell ref="B6:B7"/>
    <mergeCell ref="B10:B11"/>
    <mergeCell ref="B14:B15"/>
    <mergeCell ref="B18:B19"/>
    <mergeCell ref="B22:B23"/>
    <mergeCell ref="B26:B27"/>
    <mergeCell ref="B30:B3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9"/>
  <sheetViews>
    <sheetView zoomScaleNormal="100" workbookViewId="0">
      <selection activeCell="W39" sqref="W39"/>
    </sheetView>
  </sheetViews>
  <sheetFormatPr baseColWidth="10" defaultColWidth="9.140625" defaultRowHeight="12.75" x14ac:dyDescent="0.2"/>
  <cols>
    <col min="1" max="1" width="2" style="1" customWidth="1"/>
    <col min="2" max="2" width="9.5703125" style="1" customWidth="1"/>
    <col min="3" max="3" width="2.5703125" style="1" customWidth="1"/>
    <col min="4" max="4" width="10.28515625" style="1" customWidth="1"/>
    <col min="5" max="11" width="8.85546875" style="1" customWidth="1"/>
    <col min="12" max="12" width="10.5703125" style="1" customWidth="1"/>
    <col min="13" max="13" width="8.85546875" style="1" customWidth="1"/>
    <col min="14" max="14" width="2.7109375" style="1" customWidth="1"/>
    <col min="15" max="15" width="8.140625" style="1" customWidth="1"/>
    <col min="16" max="16" width="6.5703125" style="1" customWidth="1"/>
    <col min="17" max="17" width="8.85546875" style="1" customWidth="1"/>
    <col min="18" max="18" width="10.7109375" style="1" customWidth="1"/>
    <col min="19" max="20" width="10.7109375" style="49" customWidth="1"/>
    <col min="21" max="21" width="12.42578125" style="49" customWidth="1"/>
    <col min="22" max="23" width="10.7109375" style="49" customWidth="1"/>
    <col min="24" max="24" width="7.85546875" style="49" customWidth="1"/>
    <col min="25" max="26" width="10.7109375" style="49" customWidth="1"/>
    <col min="27" max="1021" width="10.7109375" style="1" customWidth="1"/>
    <col min="1022" max="16384" width="9.140625" style="1"/>
  </cols>
  <sheetData>
    <row r="1" spans="2:29" ht="13.5" thickBot="1" x14ac:dyDescent="0.25">
      <c r="B1" s="19"/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9"/>
      <c r="O1" s="19"/>
      <c r="P1" s="19"/>
    </row>
    <row r="2" spans="2:29" ht="15" customHeight="1" thickBot="1" x14ac:dyDescent="0.25">
      <c r="B2" s="19"/>
      <c r="C2" s="19"/>
      <c r="D2" s="57" t="s">
        <v>8</v>
      </c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60"/>
    </row>
    <row r="3" spans="2:29" ht="15" customHeight="1" thickBot="1" x14ac:dyDescent="0.25">
      <c r="B3" s="19"/>
      <c r="C3" s="19"/>
      <c r="D3" s="42" t="s">
        <v>15</v>
      </c>
      <c r="E3" s="43">
        <v>0</v>
      </c>
      <c r="F3" s="43">
        <v>0.5</v>
      </c>
      <c r="G3" s="43">
        <v>2.5</v>
      </c>
      <c r="H3" s="43">
        <v>7.5</v>
      </c>
      <c r="I3" s="43">
        <v>15</v>
      </c>
      <c r="J3" s="43">
        <v>25</v>
      </c>
      <c r="K3" s="43">
        <v>35</v>
      </c>
      <c r="L3" s="43">
        <v>70</v>
      </c>
      <c r="M3" s="17"/>
      <c r="N3" s="19"/>
      <c r="O3" s="19"/>
      <c r="P3" s="19"/>
    </row>
    <row r="4" spans="2:29" ht="15" customHeight="1" thickBot="1" x14ac:dyDescent="0.25">
      <c r="B4" s="19"/>
      <c r="C4" s="19"/>
      <c r="D4" s="44"/>
      <c r="E4" s="45">
        <v>0</v>
      </c>
      <c r="F4" s="46" t="s">
        <v>0</v>
      </c>
      <c r="G4" s="46" t="s">
        <v>1</v>
      </c>
      <c r="H4" s="46" t="s">
        <v>2</v>
      </c>
      <c r="I4" s="46" t="s">
        <v>3</v>
      </c>
      <c r="J4" s="46" t="s">
        <v>4</v>
      </c>
      <c r="K4" s="46" t="s">
        <v>5</v>
      </c>
      <c r="L4" s="47" t="s">
        <v>6</v>
      </c>
      <c r="M4" s="48" t="s">
        <v>7</v>
      </c>
      <c r="N4" s="19"/>
      <c r="O4" s="19"/>
      <c r="P4" s="19"/>
      <c r="AA4" s="49"/>
      <c r="AB4" s="49"/>
      <c r="AC4" s="49"/>
    </row>
    <row r="5" spans="2:29" ht="15" customHeight="1" thickBot="1" x14ac:dyDescent="0.25">
      <c r="B5" s="19"/>
      <c r="C5" s="17"/>
      <c r="D5" s="25" t="s">
        <v>12</v>
      </c>
      <c r="E5" s="26">
        <f>E3-E3</f>
        <v>0</v>
      </c>
      <c r="F5" s="26">
        <f>F3-E3</f>
        <v>0.5</v>
      </c>
      <c r="G5" s="26">
        <f>G3-E3</f>
        <v>2.5</v>
      </c>
      <c r="H5" s="26">
        <f>H3-E3</f>
        <v>7.5</v>
      </c>
      <c r="I5" s="26">
        <f>I3-E3</f>
        <v>15</v>
      </c>
      <c r="J5" s="26">
        <f>J3-E3</f>
        <v>25</v>
      </c>
      <c r="K5" s="26">
        <f>K3-E3</f>
        <v>35</v>
      </c>
      <c r="L5" s="26">
        <f>L3-E3</f>
        <v>70</v>
      </c>
      <c r="M5" s="27"/>
      <c r="N5" s="28"/>
      <c r="O5" s="28"/>
      <c r="P5" s="28"/>
      <c r="Q5" s="29"/>
      <c r="AA5" s="49"/>
      <c r="AB5" s="49"/>
      <c r="AC5" s="49"/>
    </row>
    <row r="6" spans="2:29" ht="15" customHeight="1" x14ac:dyDescent="0.2">
      <c r="B6" s="136" t="s">
        <v>31</v>
      </c>
      <c r="C6" s="19"/>
      <c r="D6" s="30"/>
      <c r="E6" s="3">
        <v>16</v>
      </c>
      <c r="F6" s="4">
        <v>55</v>
      </c>
      <c r="G6" s="4">
        <v>117</v>
      </c>
      <c r="H6" s="4">
        <v>97</v>
      </c>
      <c r="I6" s="4">
        <v>99</v>
      </c>
      <c r="J6" s="4">
        <v>103</v>
      </c>
      <c r="K6" s="4">
        <v>104</v>
      </c>
      <c r="L6" s="5">
        <v>107</v>
      </c>
      <c r="M6" s="6">
        <f>SUM(E6:L6)</f>
        <v>698</v>
      </c>
      <c r="N6" s="18"/>
      <c r="O6" s="92" t="s">
        <v>57</v>
      </c>
      <c r="P6" s="102" t="s">
        <v>58</v>
      </c>
      <c r="Q6" s="31"/>
      <c r="AA6" s="49"/>
      <c r="AB6" s="49"/>
      <c r="AC6" s="49"/>
    </row>
    <row r="7" spans="2:29" ht="15" customHeight="1" thickBot="1" x14ac:dyDescent="0.25">
      <c r="B7" s="137"/>
      <c r="C7" s="19"/>
      <c r="D7" s="32" t="s">
        <v>13</v>
      </c>
      <c r="E7" s="7">
        <f>E6/M6</f>
        <v>2.2922636103151862E-2</v>
      </c>
      <c r="F7" s="8">
        <f>F6/M6</f>
        <v>7.8796561604584522E-2</v>
      </c>
      <c r="G7" s="8">
        <f>G6/M6</f>
        <v>0.16762177650429799</v>
      </c>
      <c r="H7" s="8">
        <f>H6/M6</f>
        <v>0.13896848137535817</v>
      </c>
      <c r="I7" s="8">
        <f>I6/M6</f>
        <v>0.14183381088825214</v>
      </c>
      <c r="J7" s="8">
        <f>J6/M6</f>
        <v>0.14756446991404013</v>
      </c>
      <c r="K7" s="8">
        <f>K6/M6</f>
        <v>0.14899713467048711</v>
      </c>
      <c r="L7" s="9">
        <f>L6/M6</f>
        <v>0.15329512893982808</v>
      </c>
      <c r="M7" s="10">
        <f>SUM(E7:L7)</f>
        <v>1</v>
      </c>
      <c r="N7" s="18"/>
      <c r="O7" s="33" t="s">
        <v>10</v>
      </c>
      <c r="P7" s="33" t="s">
        <v>11</v>
      </c>
      <c r="Q7" s="34" t="s">
        <v>9</v>
      </c>
      <c r="AA7" s="49"/>
      <c r="AB7" s="49"/>
      <c r="AC7" s="49"/>
    </row>
    <row r="8" spans="2:29" s="19" customFormat="1" ht="15" customHeight="1" thickBot="1" x14ac:dyDescent="0.25">
      <c r="D8" s="101">
        <f>E7</f>
        <v>2.2922636103151862E-2</v>
      </c>
      <c r="E8" s="97">
        <f>E7*E5</f>
        <v>0</v>
      </c>
      <c r="F8" s="97">
        <f>F7*F5</f>
        <v>3.9398280802292261E-2</v>
      </c>
      <c r="G8" s="97">
        <f t="shared" ref="G8:L8" si="0">G7*G5</f>
        <v>0.41905444126074498</v>
      </c>
      <c r="H8" s="97">
        <f t="shared" si="0"/>
        <v>1.0422636103151863</v>
      </c>
      <c r="I8" s="97">
        <f t="shared" si="0"/>
        <v>2.1275071633237821</v>
      </c>
      <c r="J8" s="97">
        <f t="shared" si="0"/>
        <v>3.6891117478510029</v>
      </c>
      <c r="K8" s="97">
        <f t="shared" si="0"/>
        <v>5.2148997134670489</v>
      </c>
      <c r="L8" s="97">
        <f t="shared" si="0"/>
        <v>10.730659025787965</v>
      </c>
      <c r="M8" s="98">
        <f>SUM(E8:L8)</f>
        <v>23.262893982808023</v>
      </c>
      <c r="N8" s="99"/>
      <c r="O8" s="97">
        <f>M8</f>
        <v>23.262893982808023</v>
      </c>
      <c r="P8" s="100">
        <f>D8</f>
        <v>2.2922636103151862E-2</v>
      </c>
      <c r="Q8" s="71">
        <f>O8/P8</f>
        <v>1014.84375</v>
      </c>
      <c r="S8" s="49"/>
      <c r="T8" s="49"/>
      <c r="U8" s="113"/>
      <c r="V8" s="49"/>
      <c r="W8" s="49"/>
      <c r="X8" s="49"/>
      <c r="Y8" s="49"/>
      <c r="Z8" s="49"/>
      <c r="AA8" s="49"/>
      <c r="AB8" s="49"/>
      <c r="AC8" s="49"/>
    </row>
    <row r="9" spans="2:29" s="19" customFormat="1" ht="15" customHeight="1" thickBot="1" x14ac:dyDescent="0.25">
      <c r="D9" s="25" t="s">
        <v>12</v>
      </c>
      <c r="E9" s="26">
        <f>G3-E3</f>
        <v>2.5</v>
      </c>
      <c r="F9" s="26">
        <f>G3-F3</f>
        <v>2</v>
      </c>
      <c r="G9" s="26">
        <f>G3-G3</f>
        <v>0</v>
      </c>
      <c r="H9" s="26">
        <f>H3-G3</f>
        <v>5</v>
      </c>
      <c r="I9" s="26">
        <f>I3-G3</f>
        <v>12.5</v>
      </c>
      <c r="J9" s="26">
        <f>J3-G3</f>
        <v>22.5</v>
      </c>
      <c r="K9" s="26">
        <f>K3-G3</f>
        <v>32.5</v>
      </c>
      <c r="L9" s="26">
        <f>L3-G3</f>
        <v>67.5</v>
      </c>
      <c r="M9" s="27"/>
      <c r="N9" s="28"/>
      <c r="O9" s="28"/>
      <c r="P9" s="28"/>
      <c r="Q9" s="29"/>
      <c r="S9" s="49"/>
      <c r="T9" s="49"/>
      <c r="U9" s="50"/>
      <c r="V9" s="49"/>
      <c r="W9" s="49"/>
      <c r="X9" s="49"/>
      <c r="Y9" s="49"/>
      <c r="Z9" s="49"/>
      <c r="AA9" s="49"/>
      <c r="AB9" s="49"/>
      <c r="AC9" s="49"/>
    </row>
    <row r="10" spans="2:29" ht="15" customHeight="1" x14ac:dyDescent="0.2">
      <c r="B10" s="136" t="s">
        <v>32</v>
      </c>
      <c r="C10" s="19"/>
      <c r="D10" s="39"/>
      <c r="E10" s="11">
        <v>1</v>
      </c>
      <c r="F10" s="4">
        <v>6</v>
      </c>
      <c r="G10" s="12">
        <v>59</v>
      </c>
      <c r="H10" s="4">
        <v>85</v>
      </c>
      <c r="I10" s="4">
        <v>119</v>
      </c>
      <c r="J10" s="4">
        <v>112</v>
      </c>
      <c r="K10" s="4">
        <v>150</v>
      </c>
      <c r="L10" s="13">
        <v>165</v>
      </c>
      <c r="M10" s="6">
        <f>SUM(E10:L10)</f>
        <v>697</v>
      </c>
      <c r="N10" s="18"/>
      <c r="O10" s="92" t="s">
        <v>57</v>
      </c>
      <c r="P10" s="102" t="s">
        <v>58</v>
      </c>
      <c r="Q10" s="31"/>
      <c r="AA10" s="49"/>
      <c r="AB10" s="49"/>
      <c r="AC10" s="49"/>
    </row>
    <row r="11" spans="2:29" ht="15" customHeight="1" thickBot="1" x14ac:dyDescent="0.25">
      <c r="B11" s="137"/>
      <c r="C11" s="19"/>
      <c r="D11" s="32" t="s">
        <v>13</v>
      </c>
      <c r="E11" s="14">
        <f>E10/M10</f>
        <v>1.4347202295552368E-3</v>
      </c>
      <c r="F11" s="8">
        <f>F10/M10</f>
        <v>8.60832137733142E-3</v>
      </c>
      <c r="G11" s="15">
        <f>G10/M10</f>
        <v>8.4648493543758974E-2</v>
      </c>
      <c r="H11" s="8">
        <f>H10/M10</f>
        <v>0.12195121951219512</v>
      </c>
      <c r="I11" s="8">
        <f>I10/M10</f>
        <v>0.17073170731707318</v>
      </c>
      <c r="J11" s="8">
        <f>J10/M10</f>
        <v>0.1606886657101865</v>
      </c>
      <c r="K11" s="8">
        <f>K10/M10</f>
        <v>0.21520803443328551</v>
      </c>
      <c r="L11" s="16">
        <f>L10/M10</f>
        <v>0.23672883787661406</v>
      </c>
      <c r="M11" s="10">
        <f>SUM(E11:L11)</f>
        <v>1</v>
      </c>
      <c r="N11" s="18"/>
      <c r="O11" s="33" t="s">
        <v>10</v>
      </c>
      <c r="P11" s="33" t="s">
        <v>11</v>
      </c>
      <c r="Q11" s="34" t="s">
        <v>9</v>
      </c>
      <c r="AA11" s="49"/>
      <c r="AB11" s="49"/>
      <c r="AC11" s="49"/>
    </row>
    <row r="12" spans="2:29" ht="15" customHeight="1" thickBot="1" x14ac:dyDescent="0.25">
      <c r="B12" s="19"/>
      <c r="C12" s="19"/>
      <c r="D12" s="101">
        <f>G11</f>
        <v>8.4648493543758974E-2</v>
      </c>
      <c r="E12" s="97">
        <f>E11*E9</f>
        <v>3.5868005738880918E-3</v>
      </c>
      <c r="F12" s="97">
        <f>F11*F9</f>
        <v>1.721664275466284E-2</v>
      </c>
      <c r="G12" s="97">
        <f t="shared" ref="G12" si="1">G11*G9</f>
        <v>0</v>
      </c>
      <c r="H12" s="97">
        <f t="shared" ref="H12" si="2">H11*H9</f>
        <v>0.6097560975609756</v>
      </c>
      <c r="I12" s="97">
        <f t="shared" ref="I12" si="3">I11*I9</f>
        <v>2.1341463414634148</v>
      </c>
      <c r="J12" s="97">
        <f t="shared" ref="J12" si="4">J11*J9</f>
        <v>3.6154949784791963</v>
      </c>
      <c r="K12" s="97">
        <f t="shared" ref="K12" si="5">K11*K9</f>
        <v>6.9942611190817789</v>
      </c>
      <c r="L12" s="97">
        <f t="shared" ref="L12" si="6">L11*L9</f>
        <v>15.979196556671448</v>
      </c>
      <c r="M12" s="98">
        <f>SUM(E12:L12)</f>
        <v>29.353658536585364</v>
      </c>
      <c r="N12" s="99"/>
      <c r="O12" s="97">
        <f>M12</f>
        <v>29.353658536585364</v>
      </c>
      <c r="P12" s="100">
        <f>D12</f>
        <v>8.4648493543758974E-2</v>
      </c>
      <c r="Q12" s="71">
        <f>O12/P12</f>
        <v>346.77118644067792</v>
      </c>
      <c r="S12" s="112"/>
      <c r="AA12" s="49"/>
      <c r="AB12" s="49"/>
      <c r="AC12" s="49"/>
    </row>
    <row r="13" spans="2:29" ht="15" customHeight="1" thickBot="1" x14ac:dyDescent="0.25">
      <c r="B13" s="19"/>
      <c r="C13" s="19"/>
      <c r="D13" s="25" t="s">
        <v>12</v>
      </c>
      <c r="E13" s="26">
        <f>F3-E3</f>
        <v>0.5</v>
      </c>
      <c r="F13" s="26">
        <f>F3-F3</f>
        <v>0</v>
      </c>
      <c r="G13" s="26">
        <f>G3-F3</f>
        <v>2</v>
      </c>
      <c r="H13" s="26">
        <f>H3-F3</f>
        <v>7</v>
      </c>
      <c r="I13" s="26">
        <f>I3-F3</f>
        <v>14.5</v>
      </c>
      <c r="J13" s="26">
        <f>J3-F3</f>
        <v>24.5</v>
      </c>
      <c r="K13" s="26">
        <f>K3-F3</f>
        <v>34.5</v>
      </c>
      <c r="L13" s="26">
        <f>L3-F3</f>
        <v>69.5</v>
      </c>
      <c r="M13" s="27"/>
      <c r="N13" s="28"/>
      <c r="O13" s="28"/>
      <c r="P13" s="28"/>
      <c r="Q13" s="29"/>
      <c r="AA13" s="49"/>
      <c r="AB13" s="49"/>
      <c r="AC13" s="49"/>
    </row>
    <row r="14" spans="2:29" ht="15" customHeight="1" x14ac:dyDescent="0.2">
      <c r="B14" s="136" t="s">
        <v>33</v>
      </c>
      <c r="C14" s="19"/>
      <c r="D14" s="39"/>
      <c r="E14" s="11">
        <v>59</v>
      </c>
      <c r="F14" s="12">
        <v>118</v>
      </c>
      <c r="G14" s="4">
        <v>125</v>
      </c>
      <c r="H14" s="4">
        <v>89</v>
      </c>
      <c r="I14" s="4">
        <v>84</v>
      </c>
      <c r="J14" s="4">
        <v>92</v>
      </c>
      <c r="K14" s="4">
        <v>73</v>
      </c>
      <c r="L14" s="5">
        <v>56</v>
      </c>
      <c r="M14" s="6">
        <f>SUM(E14:L14)</f>
        <v>696</v>
      </c>
      <c r="N14" s="18"/>
      <c r="O14" s="92" t="s">
        <v>57</v>
      </c>
      <c r="P14" s="102" t="s">
        <v>58</v>
      </c>
      <c r="Q14" s="31"/>
      <c r="AA14" s="49"/>
      <c r="AB14" s="49"/>
      <c r="AC14" s="49"/>
    </row>
    <row r="15" spans="2:29" ht="15" customHeight="1" thickBot="1" x14ac:dyDescent="0.25">
      <c r="B15" s="137"/>
      <c r="C15" s="19"/>
      <c r="D15" s="32" t="s">
        <v>13</v>
      </c>
      <c r="E15" s="14">
        <f>E14/M14</f>
        <v>8.4770114942528729E-2</v>
      </c>
      <c r="F15" s="15">
        <f>F14/M14</f>
        <v>0.16954022988505746</v>
      </c>
      <c r="G15" s="21">
        <f>G14/M14</f>
        <v>0.17959770114942528</v>
      </c>
      <c r="H15" s="8">
        <f>H14/M14</f>
        <v>0.1278735632183908</v>
      </c>
      <c r="I15" s="8">
        <f>I14/M14</f>
        <v>0.1206896551724138</v>
      </c>
      <c r="J15" s="8">
        <f>J14/M14</f>
        <v>0.13218390804597702</v>
      </c>
      <c r="K15" s="8">
        <f>K14/M14</f>
        <v>0.10488505747126436</v>
      </c>
      <c r="L15" s="16">
        <f>L14/M14</f>
        <v>8.0459770114942528E-2</v>
      </c>
      <c r="M15" s="10">
        <f>SUM(E15:L15)</f>
        <v>1</v>
      </c>
      <c r="N15" s="18"/>
      <c r="O15" s="33" t="s">
        <v>10</v>
      </c>
      <c r="P15" s="33" t="s">
        <v>11</v>
      </c>
      <c r="Q15" s="34" t="s">
        <v>9</v>
      </c>
      <c r="AA15" s="49"/>
      <c r="AB15" s="49"/>
      <c r="AC15" s="49"/>
    </row>
    <row r="16" spans="2:29" ht="15" customHeight="1" thickBot="1" x14ac:dyDescent="0.25">
      <c r="B16" s="19"/>
      <c r="C16" s="19"/>
      <c r="D16" s="101">
        <f>G15</f>
        <v>0.17959770114942528</v>
      </c>
      <c r="E16" s="97">
        <f>E15*E13</f>
        <v>4.2385057471264365E-2</v>
      </c>
      <c r="F16" s="97">
        <f>F15*F13</f>
        <v>0</v>
      </c>
      <c r="G16" s="97">
        <f t="shared" ref="G16" si="7">G15*G13</f>
        <v>0.35919540229885055</v>
      </c>
      <c r="H16" s="97">
        <f t="shared" ref="H16" si="8">H15*H13</f>
        <v>0.89511494252873558</v>
      </c>
      <c r="I16" s="97">
        <f t="shared" ref="I16" si="9">I15*I13</f>
        <v>1.75</v>
      </c>
      <c r="J16" s="97">
        <f t="shared" ref="J16" si="10">J15*J13</f>
        <v>3.2385057471264371</v>
      </c>
      <c r="K16" s="97">
        <f t="shared" ref="K16" si="11">K15*K13</f>
        <v>3.6185344827586206</v>
      </c>
      <c r="L16" s="97">
        <f t="shared" ref="L16" si="12">L15*L13</f>
        <v>5.5919540229885056</v>
      </c>
      <c r="M16" s="98">
        <f>SUM(E16:L16)</f>
        <v>15.495689655172413</v>
      </c>
      <c r="N16" s="99"/>
      <c r="O16" s="97">
        <f>M16</f>
        <v>15.495689655172413</v>
      </c>
      <c r="P16" s="100">
        <f>D16</f>
        <v>0.17959770114942528</v>
      </c>
      <c r="Q16" s="71">
        <f>O16/P16</f>
        <v>86.28</v>
      </c>
      <c r="S16" s="112"/>
      <c r="AA16" s="49"/>
      <c r="AB16" s="49"/>
      <c r="AC16" s="49"/>
    </row>
    <row r="17" spans="2:29" ht="15" customHeight="1" thickBot="1" x14ac:dyDescent="0.25">
      <c r="B17" s="19"/>
      <c r="C17" s="19"/>
      <c r="D17" s="25" t="s">
        <v>12</v>
      </c>
      <c r="E17" s="26">
        <f>F3-E3</f>
        <v>0.5</v>
      </c>
      <c r="F17" s="26">
        <f>F3-F3</f>
        <v>0</v>
      </c>
      <c r="G17" s="26">
        <f>G3-F3</f>
        <v>2</v>
      </c>
      <c r="H17" s="26">
        <f>H3-F3</f>
        <v>7</v>
      </c>
      <c r="I17" s="26">
        <f>I3-F3</f>
        <v>14.5</v>
      </c>
      <c r="J17" s="26">
        <f>J3-F3</f>
        <v>24.5</v>
      </c>
      <c r="K17" s="26">
        <f>K3-F3</f>
        <v>34.5</v>
      </c>
      <c r="L17" s="26">
        <f>L3-F3</f>
        <v>69.5</v>
      </c>
      <c r="M17" s="27"/>
      <c r="N17" s="28"/>
      <c r="O17" s="28"/>
      <c r="P17" s="28"/>
      <c r="Q17" s="29"/>
      <c r="AA17" s="49"/>
      <c r="AB17" s="49"/>
      <c r="AC17" s="49"/>
    </row>
    <row r="18" spans="2:29" ht="15" customHeight="1" x14ac:dyDescent="0.2">
      <c r="B18" s="136" t="s">
        <v>34</v>
      </c>
      <c r="C18" s="19"/>
      <c r="D18" s="39"/>
      <c r="E18" s="11">
        <v>3</v>
      </c>
      <c r="F18" s="12">
        <v>25</v>
      </c>
      <c r="G18" s="4">
        <v>101</v>
      </c>
      <c r="H18" s="4">
        <v>105</v>
      </c>
      <c r="I18" s="4">
        <v>105</v>
      </c>
      <c r="J18" s="4">
        <v>96</v>
      </c>
      <c r="K18" s="4">
        <v>131</v>
      </c>
      <c r="L18" s="5">
        <v>131</v>
      </c>
      <c r="M18" s="6">
        <f>SUM(E18:L18)</f>
        <v>697</v>
      </c>
      <c r="N18" s="18"/>
      <c r="O18" s="92" t="s">
        <v>57</v>
      </c>
      <c r="P18" s="102" t="s">
        <v>58</v>
      </c>
      <c r="Q18" s="31"/>
      <c r="AA18" s="49"/>
      <c r="AB18" s="49"/>
      <c r="AC18" s="49"/>
    </row>
    <row r="19" spans="2:29" ht="15" customHeight="1" thickBot="1" x14ac:dyDescent="0.25">
      <c r="B19" s="137"/>
      <c r="C19" s="19"/>
      <c r="D19" s="32" t="s">
        <v>13</v>
      </c>
      <c r="E19" s="14">
        <f>E18/M18</f>
        <v>4.30416068866571E-3</v>
      </c>
      <c r="F19" s="15">
        <f>F18/M18</f>
        <v>3.5868005738880916E-2</v>
      </c>
      <c r="G19" s="21">
        <f>G18/M18</f>
        <v>0.1449067431850789</v>
      </c>
      <c r="H19" s="8">
        <f>H18/M18</f>
        <v>0.15064562410329985</v>
      </c>
      <c r="I19" s="8">
        <f>I18/M18</f>
        <v>0.15064562410329985</v>
      </c>
      <c r="J19" s="8">
        <f>J18/M18</f>
        <v>0.13773314203730272</v>
      </c>
      <c r="K19" s="8">
        <f>K18/M18</f>
        <v>0.18794835007173602</v>
      </c>
      <c r="L19" s="16">
        <f>L18/M18</f>
        <v>0.18794835007173602</v>
      </c>
      <c r="M19" s="10">
        <f>SUM(E19:L19)</f>
        <v>1</v>
      </c>
      <c r="N19" s="18"/>
      <c r="O19" s="33" t="s">
        <v>10</v>
      </c>
      <c r="P19" s="33" t="s">
        <v>11</v>
      </c>
      <c r="Q19" s="34" t="s">
        <v>9</v>
      </c>
      <c r="AA19" s="49"/>
      <c r="AB19" s="49"/>
      <c r="AC19" s="49"/>
    </row>
    <row r="20" spans="2:29" s="17" customFormat="1" ht="15" customHeight="1" thickBot="1" x14ac:dyDescent="0.25">
      <c r="D20" s="101">
        <f>G19</f>
        <v>0.1449067431850789</v>
      </c>
      <c r="E20" s="97">
        <f>E19*E17</f>
        <v>2.152080344332855E-3</v>
      </c>
      <c r="F20" s="97">
        <f>F19*F17</f>
        <v>0</v>
      </c>
      <c r="G20" s="97">
        <f t="shared" ref="G20" si="13">G19*G17</f>
        <v>0.2898134863701578</v>
      </c>
      <c r="H20" s="97">
        <f t="shared" ref="H20" si="14">H19*H17</f>
        <v>1.0545193687230989</v>
      </c>
      <c r="I20" s="97">
        <f t="shared" ref="I20" si="15">I19*I17</f>
        <v>2.1843615494978477</v>
      </c>
      <c r="J20" s="97">
        <f t="shared" ref="J20" si="16">J19*J17</f>
        <v>3.3744619799139168</v>
      </c>
      <c r="K20" s="97">
        <f t="shared" ref="K20" si="17">K19*K17</f>
        <v>6.4842180774748925</v>
      </c>
      <c r="L20" s="97">
        <f t="shared" ref="L20" si="18">L19*L17</f>
        <v>13.062410329985653</v>
      </c>
      <c r="M20" s="98">
        <f>SUM(E20:L20)</f>
        <v>26.451936872309901</v>
      </c>
      <c r="N20" s="99"/>
      <c r="O20" s="97">
        <f>M20</f>
        <v>26.451936872309901</v>
      </c>
      <c r="P20" s="100">
        <f>D20</f>
        <v>0.1449067431850789</v>
      </c>
      <c r="Q20" s="71">
        <f>O20/P20</f>
        <v>182.54455445544556</v>
      </c>
      <c r="S20" s="112"/>
      <c r="T20" s="49"/>
      <c r="U20" s="49"/>
      <c r="V20" s="49"/>
      <c r="W20" s="49"/>
      <c r="X20" s="49"/>
      <c r="Y20" s="49"/>
      <c r="Z20" s="49"/>
      <c r="AA20" s="49"/>
      <c r="AB20" s="49"/>
      <c r="AC20" s="49"/>
    </row>
    <row r="21" spans="2:29" s="17" customFormat="1" ht="15" customHeight="1" thickBot="1" x14ac:dyDescent="0.25">
      <c r="D21" s="25" t="s">
        <v>12</v>
      </c>
      <c r="E21" s="26">
        <f>E3-E3</f>
        <v>0</v>
      </c>
      <c r="F21" s="26">
        <f>F3-E3</f>
        <v>0.5</v>
      </c>
      <c r="G21" s="26">
        <f>G3-E3</f>
        <v>2.5</v>
      </c>
      <c r="H21" s="26">
        <f>H3-E3</f>
        <v>7.5</v>
      </c>
      <c r="I21" s="26">
        <f>I3-E3</f>
        <v>15</v>
      </c>
      <c r="J21" s="26">
        <f>J3-E3</f>
        <v>25</v>
      </c>
      <c r="K21" s="26">
        <f>K3-E3</f>
        <v>35</v>
      </c>
      <c r="L21" s="26">
        <f>L3-E3</f>
        <v>70</v>
      </c>
      <c r="M21" s="27"/>
      <c r="N21" s="28"/>
      <c r="O21" s="28"/>
      <c r="P21" s="28"/>
      <c r="Q21" s="29"/>
      <c r="S21" s="49"/>
      <c r="T21" s="49"/>
      <c r="U21" s="51"/>
      <c r="V21" s="49"/>
      <c r="W21" s="49"/>
      <c r="X21" s="49"/>
      <c r="Y21" s="49"/>
      <c r="Z21" s="49"/>
      <c r="AA21" s="49"/>
      <c r="AB21" s="49"/>
      <c r="AC21" s="49"/>
    </row>
    <row r="22" spans="2:29" ht="15" customHeight="1" x14ac:dyDescent="0.2">
      <c r="B22" s="138" t="s">
        <v>35</v>
      </c>
      <c r="C22" s="19"/>
      <c r="D22" s="39"/>
      <c r="E22" s="3">
        <v>19</v>
      </c>
      <c r="F22" s="4">
        <v>57</v>
      </c>
      <c r="G22" s="4">
        <v>130</v>
      </c>
      <c r="H22" s="4">
        <v>129</v>
      </c>
      <c r="I22" s="4">
        <v>109</v>
      </c>
      <c r="J22" s="4">
        <v>89</v>
      </c>
      <c r="K22" s="4">
        <v>88</v>
      </c>
      <c r="L22" s="5">
        <v>75</v>
      </c>
      <c r="M22" s="6">
        <f>SUM(E22:L22)</f>
        <v>696</v>
      </c>
      <c r="N22" s="18"/>
      <c r="O22" s="92" t="s">
        <v>57</v>
      </c>
      <c r="P22" s="102" t="s">
        <v>58</v>
      </c>
      <c r="Q22" s="31"/>
      <c r="AA22" s="49"/>
      <c r="AB22" s="49"/>
      <c r="AC22" s="49"/>
    </row>
    <row r="23" spans="2:29" ht="15" customHeight="1" thickBot="1" x14ac:dyDescent="0.25">
      <c r="B23" s="139"/>
      <c r="C23" s="19"/>
      <c r="D23" s="32" t="s">
        <v>13</v>
      </c>
      <c r="E23" s="7">
        <f>E22/M22</f>
        <v>2.7298850574712645E-2</v>
      </c>
      <c r="F23" s="8">
        <f>F22/M22</f>
        <v>8.1896551724137928E-2</v>
      </c>
      <c r="G23" s="8">
        <f>G22/M22</f>
        <v>0.18678160919540229</v>
      </c>
      <c r="H23" s="8">
        <f>H22/M22</f>
        <v>0.18534482758620691</v>
      </c>
      <c r="I23" s="8">
        <f>I22/M22</f>
        <v>0.15660919540229884</v>
      </c>
      <c r="J23" s="8">
        <f>J22/M22</f>
        <v>0.1278735632183908</v>
      </c>
      <c r="K23" s="8">
        <f>K22/M22</f>
        <v>0.12643678160919541</v>
      </c>
      <c r="L23" s="9">
        <f>L22/M22</f>
        <v>0.10775862068965517</v>
      </c>
      <c r="M23" s="10">
        <f>SUM(E23:L23)</f>
        <v>1.0000000000000002</v>
      </c>
      <c r="N23" s="18"/>
      <c r="O23" s="33" t="s">
        <v>10</v>
      </c>
      <c r="P23" s="33" t="s">
        <v>11</v>
      </c>
      <c r="Q23" s="34" t="s">
        <v>9</v>
      </c>
      <c r="AA23" s="49"/>
      <c r="AB23" s="49"/>
      <c r="AC23" s="49"/>
    </row>
    <row r="24" spans="2:29" ht="15" customHeight="1" thickBot="1" x14ac:dyDescent="0.25">
      <c r="B24" s="19"/>
      <c r="C24" s="19"/>
      <c r="D24" s="101">
        <f>E23</f>
        <v>2.7298850574712645E-2</v>
      </c>
      <c r="E24" s="97">
        <f>E23*E21</f>
        <v>0</v>
      </c>
      <c r="F24" s="97">
        <f>F23*F21</f>
        <v>4.0948275862068964E-2</v>
      </c>
      <c r="G24" s="97">
        <f t="shared" ref="G24" si="19">G23*G21</f>
        <v>0.46695402298850575</v>
      </c>
      <c r="H24" s="97">
        <f t="shared" ref="H24" si="20">H23*H21</f>
        <v>1.3900862068965518</v>
      </c>
      <c r="I24" s="97">
        <f t="shared" ref="I24" si="21">I23*I21</f>
        <v>2.3491379310344827</v>
      </c>
      <c r="J24" s="97">
        <f t="shared" ref="J24" si="22">J23*J21</f>
        <v>3.1968390804597702</v>
      </c>
      <c r="K24" s="97">
        <f t="shared" ref="K24" si="23">K23*K21</f>
        <v>4.4252873563218396</v>
      </c>
      <c r="L24" s="97">
        <f t="shared" ref="L24" si="24">L23*L21</f>
        <v>7.5431034482758612</v>
      </c>
      <c r="M24" s="98">
        <f>SUM(E24:L24)</f>
        <v>19.412356321839081</v>
      </c>
      <c r="N24" s="99"/>
      <c r="O24" s="97">
        <f>M24</f>
        <v>19.412356321839081</v>
      </c>
      <c r="P24" s="100">
        <f>D24</f>
        <v>2.7298850574712645E-2</v>
      </c>
      <c r="Q24" s="71">
        <f>O24/P24</f>
        <v>711.10526315789468</v>
      </c>
      <c r="U24" s="113"/>
      <c r="AA24" s="49"/>
      <c r="AB24" s="49"/>
      <c r="AC24" s="49"/>
    </row>
    <row r="25" spans="2:29" s="19" customFormat="1" ht="15" customHeight="1" thickBot="1" x14ac:dyDescent="0.25">
      <c r="B25" s="87"/>
      <c r="D25" s="25" t="s">
        <v>12</v>
      </c>
      <c r="E25" s="26">
        <f>F3-E3</f>
        <v>0.5</v>
      </c>
      <c r="F25" s="26">
        <f>F3-F3</f>
        <v>0</v>
      </c>
      <c r="G25" s="26">
        <f>G3-F3</f>
        <v>2</v>
      </c>
      <c r="H25" s="26">
        <f>H3-F3</f>
        <v>7</v>
      </c>
      <c r="I25" s="26">
        <f>I3-F3</f>
        <v>14.5</v>
      </c>
      <c r="J25" s="26">
        <f>J3-F3</f>
        <v>24.5</v>
      </c>
      <c r="K25" s="26">
        <f>K3-6</f>
        <v>29</v>
      </c>
      <c r="L25" s="26">
        <f>L3-F3</f>
        <v>69.5</v>
      </c>
      <c r="M25" s="27"/>
      <c r="N25" s="28"/>
      <c r="O25" s="28"/>
      <c r="P25" s="28"/>
      <c r="Q25" s="29"/>
      <c r="S25" s="49"/>
      <c r="T25" s="49"/>
      <c r="U25" s="50"/>
      <c r="V25" s="49"/>
      <c r="W25" s="49"/>
      <c r="X25" s="49"/>
      <c r="Y25" s="49"/>
      <c r="Z25" s="49"/>
      <c r="AA25" s="49"/>
      <c r="AB25" s="49"/>
      <c r="AC25" s="49"/>
    </row>
    <row r="26" spans="2:29" ht="15" customHeight="1" x14ac:dyDescent="0.2">
      <c r="B26" s="136" t="s">
        <v>36</v>
      </c>
      <c r="C26" s="19"/>
      <c r="D26" s="39"/>
      <c r="E26" s="11">
        <v>8</v>
      </c>
      <c r="F26" s="12">
        <v>71</v>
      </c>
      <c r="G26" s="4">
        <v>100</v>
      </c>
      <c r="H26" s="4">
        <v>67</v>
      </c>
      <c r="I26" s="4">
        <v>63</v>
      </c>
      <c r="J26" s="4">
        <v>83</v>
      </c>
      <c r="K26" s="4">
        <v>94</v>
      </c>
      <c r="L26" s="5">
        <v>208</v>
      </c>
      <c r="M26" s="6">
        <f>SUM(E26:L26)</f>
        <v>694</v>
      </c>
      <c r="N26" s="18"/>
      <c r="O26" s="92" t="s">
        <v>57</v>
      </c>
      <c r="P26" s="102" t="s">
        <v>58</v>
      </c>
      <c r="Q26" s="31"/>
      <c r="AA26" s="49"/>
      <c r="AB26" s="49"/>
      <c r="AC26" s="49"/>
    </row>
    <row r="27" spans="2:29" ht="15" customHeight="1" thickBot="1" x14ac:dyDescent="0.25">
      <c r="B27" s="137"/>
      <c r="C27" s="19"/>
      <c r="D27" s="32" t="s">
        <v>13</v>
      </c>
      <c r="E27" s="14">
        <f>E26/M26</f>
        <v>1.1527377521613832E-2</v>
      </c>
      <c r="F27" s="15">
        <f>F26/M26</f>
        <v>0.10230547550432277</v>
      </c>
      <c r="G27" s="8">
        <f>G26/M26</f>
        <v>0.14409221902017291</v>
      </c>
      <c r="H27" s="8">
        <f>H26/M26</f>
        <v>9.6541786743515851E-2</v>
      </c>
      <c r="I27" s="8">
        <f>I26/M26</f>
        <v>9.077809798270893E-2</v>
      </c>
      <c r="J27" s="8">
        <f>J26/M26</f>
        <v>0.11959654178674352</v>
      </c>
      <c r="K27" s="8">
        <f>K26/M26</f>
        <v>0.13544668587896252</v>
      </c>
      <c r="L27" s="9">
        <f>L26/M26</f>
        <v>0.29971181556195964</v>
      </c>
      <c r="M27" s="10">
        <f>SUM(E27:L27)</f>
        <v>1</v>
      </c>
      <c r="N27" s="18"/>
      <c r="O27" s="33" t="s">
        <v>10</v>
      </c>
      <c r="P27" s="33" t="s">
        <v>11</v>
      </c>
      <c r="Q27" s="34" t="s">
        <v>9</v>
      </c>
      <c r="AA27" s="49"/>
      <c r="AB27" s="49"/>
      <c r="AC27" s="49"/>
    </row>
    <row r="28" spans="2:29" ht="15" customHeight="1" thickBot="1" x14ac:dyDescent="0.25">
      <c r="B28" s="19"/>
      <c r="C28" s="19"/>
      <c r="D28" s="101">
        <f>G27</f>
        <v>0.14409221902017291</v>
      </c>
      <c r="E28" s="97">
        <f>E27*E25</f>
        <v>5.763688760806916E-3</v>
      </c>
      <c r="F28" s="97">
        <f>F27*F25</f>
        <v>0</v>
      </c>
      <c r="G28" s="97">
        <f t="shared" ref="G28" si="25">G27*G25</f>
        <v>0.28818443804034583</v>
      </c>
      <c r="H28" s="97">
        <f t="shared" ref="H28" si="26">H27*H25</f>
        <v>0.67579250720461093</v>
      </c>
      <c r="I28" s="97">
        <f t="shared" ref="I28" si="27">I27*I25</f>
        <v>1.3162824207492796</v>
      </c>
      <c r="J28" s="97">
        <f t="shared" ref="J28" si="28">J27*J25</f>
        <v>2.9301152737752161</v>
      </c>
      <c r="K28" s="97">
        <f t="shared" ref="K28" si="29">K27*K25</f>
        <v>3.9279538904899134</v>
      </c>
      <c r="L28" s="97">
        <f t="shared" ref="L28" si="30">L27*L25</f>
        <v>20.829971181556196</v>
      </c>
      <c r="M28" s="98">
        <f>SUM(E28:L28)</f>
        <v>29.97406340057637</v>
      </c>
      <c r="N28" s="99"/>
      <c r="O28" s="97">
        <f>M28</f>
        <v>29.97406340057637</v>
      </c>
      <c r="P28" s="100">
        <f>D28</f>
        <v>0.14409221902017291</v>
      </c>
      <c r="Q28" s="71">
        <f>O28/P28</f>
        <v>208.02</v>
      </c>
      <c r="R28" s="20"/>
      <c r="S28" s="112"/>
      <c r="AA28" s="49"/>
      <c r="AB28" s="49"/>
      <c r="AC28" s="49"/>
    </row>
    <row r="29" spans="2:29" ht="15" customHeight="1" thickBot="1" x14ac:dyDescent="0.25">
      <c r="B29" s="19"/>
      <c r="C29" s="19"/>
      <c r="D29" s="25" t="s">
        <v>12</v>
      </c>
      <c r="E29" s="26">
        <f>E3-E3</f>
        <v>0</v>
      </c>
      <c r="F29" s="26">
        <f>F3-E3</f>
        <v>0.5</v>
      </c>
      <c r="G29" s="26">
        <f>G3-E3</f>
        <v>2.5</v>
      </c>
      <c r="H29" s="26">
        <f>H3-E3</f>
        <v>7.5</v>
      </c>
      <c r="I29" s="26">
        <f>I3-E3</f>
        <v>15</v>
      </c>
      <c r="J29" s="26">
        <f>J3-E3</f>
        <v>25</v>
      </c>
      <c r="K29" s="26">
        <f>K3-E3</f>
        <v>35</v>
      </c>
      <c r="L29" s="26">
        <f>L3-E3</f>
        <v>70</v>
      </c>
      <c r="M29" s="27"/>
      <c r="N29" s="28"/>
      <c r="O29" s="28"/>
      <c r="P29" s="28"/>
      <c r="Q29" s="29"/>
      <c r="AA29" s="49"/>
      <c r="AB29" s="49"/>
      <c r="AC29" s="49"/>
    </row>
    <row r="30" spans="2:29" ht="15" customHeight="1" x14ac:dyDescent="0.2">
      <c r="B30" s="136" t="s">
        <v>37</v>
      </c>
      <c r="C30" s="19"/>
      <c r="D30" s="39"/>
      <c r="E30" s="3">
        <v>55</v>
      </c>
      <c r="F30" s="4">
        <v>142</v>
      </c>
      <c r="G30" s="4">
        <v>157</v>
      </c>
      <c r="H30" s="4">
        <v>106</v>
      </c>
      <c r="I30" s="4">
        <v>86</v>
      </c>
      <c r="J30" s="4">
        <v>53</v>
      </c>
      <c r="K30" s="4">
        <v>74</v>
      </c>
      <c r="L30" s="5">
        <v>24</v>
      </c>
      <c r="M30" s="6">
        <f>SUM(E30:L30)</f>
        <v>697</v>
      </c>
      <c r="N30" s="18"/>
      <c r="O30" s="92" t="s">
        <v>57</v>
      </c>
      <c r="P30" s="102" t="s">
        <v>58</v>
      </c>
      <c r="Q30" s="31"/>
      <c r="AA30" s="49"/>
      <c r="AB30" s="49"/>
      <c r="AC30" s="49"/>
    </row>
    <row r="31" spans="2:29" ht="15" customHeight="1" thickBot="1" x14ac:dyDescent="0.25">
      <c r="B31" s="137"/>
      <c r="C31" s="19"/>
      <c r="D31" s="32" t="s">
        <v>13</v>
      </c>
      <c r="E31" s="7">
        <f>E30/M30</f>
        <v>7.8909612625538014E-2</v>
      </c>
      <c r="F31" s="8">
        <f>F30/M30</f>
        <v>0.20373027259684362</v>
      </c>
      <c r="G31" s="8">
        <f>G30/M30</f>
        <v>0.22525107604017217</v>
      </c>
      <c r="H31" s="8">
        <f>H30/M30</f>
        <v>0.15208034433285508</v>
      </c>
      <c r="I31" s="8">
        <f>I30/M30</f>
        <v>0.12338593974175036</v>
      </c>
      <c r="J31" s="8">
        <f>J30/M30</f>
        <v>7.6040172166427542E-2</v>
      </c>
      <c r="K31" s="8">
        <f>K30/M30</f>
        <v>0.10616929698708752</v>
      </c>
      <c r="L31" s="9">
        <f>L30/M30</f>
        <v>3.443328550932568E-2</v>
      </c>
      <c r="M31" s="10">
        <f>SUM(E31:L31)</f>
        <v>1.0000000000000002</v>
      </c>
      <c r="N31" s="18"/>
      <c r="O31" s="33" t="s">
        <v>10</v>
      </c>
      <c r="P31" s="33" t="s">
        <v>11</v>
      </c>
      <c r="Q31" s="34" t="s">
        <v>9</v>
      </c>
      <c r="AA31" s="49"/>
      <c r="AB31" s="49"/>
      <c r="AC31" s="49"/>
    </row>
    <row r="32" spans="2:29" ht="15" customHeight="1" thickBot="1" x14ac:dyDescent="0.25">
      <c r="B32" s="19"/>
      <c r="C32" s="19"/>
      <c r="D32" s="101">
        <f>E31</f>
        <v>7.8909612625538014E-2</v>
      </c>
      <c r="E32" s="97">
        <f>E31*E29</f>
        <v>0</v>
      </c>
      <c r="F32" s="97">
        <f>F31*F29</f>
        <v>0.10186513629842181</v>
      </c>
      <c r="G32" s="97">
        <f t="shared" ref="G32" si="31">G31*G29</f>
        <v>0.5631276901004304</v>
      </c>
      <c r="H32" s="97">
        <f t="shared" ref="H32" si="32">H31*H29</f>
        <v>1.1406025824964132</v>
      </c>
      <c r="I32" s="97">
        <f t="shared" ref="I32" si="33">I31*I29</f>
        <v>1.8507890961262554</v>
      </c>
      <c r="J32" s="97">
        <f t="shared" ref="J32" si="34">J31*J29</f>
        <v>1.9010043041606886</v>
      </c>
      <c r="K32" s="97">
        <f t="shared" ref="K32" si="35">K31*K29</f>
        <v>3.715925394548063</v>
      </c>
      <c r="L32" s="97">
        <f t="shared" ref="L32" si="36">L31*L29</f>
        <v>2.4103299856527975</v>
      </c>
      <c r="M32" s="98">
        <f>SUM(E32:L32)</f>
        <v>11.68364418938307</v>
      </c>
      <c r="N32" s="99"/>
      <c r="O32" s="97">
        <f>M32</f>
        <v>11.68364418938307</v>
      </c>
      <c r="P32" s="100">
        <f>D32</f>
        <v>7.8909612625538014E-2</v>
      </c>
      <c r="Q32" s="71">
        <f>O32/P32</f>
        <v>148.06363636363636</v>
      </c>
      <c r="U32" s="113"/>
      <c r="AA32" s="49"/>
      <c r="AB32" s="49"/>
      <c r="AC32" s="49"/>
    </row>
    <row r="33" spans="2:29" ht="15" customHeight="1" thickBot="1" x14ac:dyDescent="0.25">
      <c r="B33" s="19"/>
      <c r="C33" s="19"/>
      <c r="D33" s="25" t="s">
        <v>12</v>
      </c>
      <c r="E33" s="26">
        <f>E3-E3</f>
        <v>0</v>
      </c>
      <c r="F33" s="26">
        <f>F3-E3</f>
        <v>0.5</v>
      </c>
      <c r="G33" s="26">
        <f>G3-E3</f>
        <v>2.5</v>
      </c>
      <c r="H33" s="26">
        <f>H3-E33</f>
        <v>7.5</v>
      </c>
      <c r="I33" s="26">
        <f>I3-E3</f>
        <v>15</v>
      </c>
      <c r="J33" s="26">
        <f>J3-E3</f>
        <v>25</v>
      </c>
      <c r="K33" s="26">
        <f>K3-E3</f>
        <v>35</v>
      </c>
      <c r="L33" s="26">
        <f>L3-E3</f>
        <v>70</v>
      </c>
      <c r="M33" s="27"/>
      <c r="N33" s="28"/>
      <c r="O33" s="28"/>
      <c r="P33" s="28"/>
      <c r="Q33" s="29"/>
      <c r="R33" s="2"/>
      <c r="U33" s="41"/>
      <c r="AA33" s="49"/>
      <c r="AB33" s="49"/>
      <c r="AC33" s="49"/>
    </row>
    <row r="34" spans="2:29" ht="15" customHeight="1" x14ac:dyDescent="0.2">
      <c r="B34" s="136" t="s">
        <v>38</v>
      </c>
      <c r="C34" s="19"/>
      <c r="D34" s="39"/>
      <c r="E34" s="22">
        <v>12</v>
      </c>
      <c r="F34" s="11">
        <v>119</v>
      </c>
      <c r="G34" s="4">
        <v>117</v>
      </c>
      <c r="H34" s="4">
        <v>57</v>
      </c>
      <c r="I34" s="4">
        <v>40</v>
      </c>
      <c r="J34" s="4">
        <v>41</v>
      </c>
      <c r="K34" s="4">
        <v>76</v>
      </c>
      <c r="L34" s="5">
        <v>233</v>
      </c>
      <c r="M34" s="6">
        <f>SUM(E34:L34)</f>
        <v>695</v>
      </c>
      <c r="N34" s="18"/>
      <c r="O34" s="92" t="s">
        <v>57</v>
      </c>
      <c r="P34" s="102" t="s">
        <v>58</v>
      </c>
      <c r="Q34" s="31"/>
      <c r="AA34" s="49"/>
      <c r="AB34" s="49"/>
      <c r="AC34" s="49"/>
    </row>
    <row r="35" spans="2:29" ht="15" customHeight="1" thickBot="1" x14ac:dyDescent="0.25">
      <c r="B35" s="137"/>
      <c r="C35" s="19"/>
      <c r="D35" s="32" t="s">
        <v>13</v>
      </c>
      <c r="E35" s="23">
        <f>E34/M34</f>
        <v>1.7266187050359712E-2</v>
      </c>
      <c r="F35" s="24">
        <f>F34/M34</f>
        <v>0.17122302158273381</v>
      </c>
      <c r="G35" s="8">
        <f>G34/M34</f>
        <v>0.16834532374100719</v>
      </c>
      <c r="H35" s="8">
        <f>H34/M34</f>
        <v>8.2014388489208639E-2</v>
      </c>
      <c r="I35" s="8">
        <f>I34/M34</f>
        <v>5.7553956834532377E-2</v>
      </c>
      <c r="J35" s="8">
        <f>J34/M34</f>
        <v>5.8992805755395686E-2</v>
      </c>
      <c r="K35" s="8">
        <f>K34/M34</f>
        <v>0.10935251798561151</v>
      </c>
      <c r="L35" s="9">
        <f>L34/M34</f>
        <v>0.33525179856115106</v>
      </c>
      <c r="M35" s="10">
        <f>SUM(E35:L35)</f>
        <v>0.99999999999999989</v>
      </c>
      <c r="N35" s="18"/>
      <c r="O35" s="33" t="s">
        <v>10</v>
      </c>
      <c r="P35" s="33" t="s">
        <v>11</v>
      </c>
      <c r="Q35" s="34" t="s">
        <v>9</v>
      </c>
      <c r="AA35" s="49"/>
      <c r="AB35" s="49"/>
      <c r="AC35" s="49"/>
    </row>
    <row r="36" spans="2:29" ht="15" customHeight="1" thickBot="1" x14ac:dyDescent="0.25">
      <c r="B36" s="19"/>
      <c r="C36" s="17"/>
      <c r="D36" s="101">
        <f>E35</f>
        <v>1.7266187050359712E-2</v>
      </c>
      <c r="E36" s="97">
        <f>E35*E33</f>
        <v>0</v>
      </c>
      <c r="F36" s="97">
        <f>F35*F33</f>
        <v>8.5611510791366904E-2</v>
      </c>
      <c r="G36" s="97">
        <f t="shared" ref="G36" si="37">G35*G33</f>
        <v>0.42086330935251798</v>
      </c>
      <c r="H36" s="97">
        <f t="shared" ref="H36" si="38">H35*H33</f>
        <v>0.61510791366906481</v>
      </c>
      <c r="I36" s="97">
        <f t="shared" ref="I36" si="39">I35*I33</f>
        <v>0.86330935251798568</v>
      </c>
      <c r="J36" s="97">
        <f t="shared" ref="J36" si="40">J35*J33</f>
        <v>1.4748201438848922</v>
      </c>
      <c r="K36" s="97">
        <f t="shared" ref="K36" si="41">K35*K33</f>
        <v>3.8273381294964026</v>
      </c>
      <c r="L36" s="97">
        <f t="shared" ref="L36" si="42">L35*L33</f>
        <v>23.467625899280574</v>
      </c>
      <c r="M36" s="98">
        <f>SUM(E36:L36)</f>
        <v>30.754676258992802</v>
      </c>
      <c r="N36" s="99"/>
      <c r="O36" s="97">
        <f>M36</f>
        <v>30.754676258992802</v>
      </c>
      <c r="P36" s="100">
        <f>D36</f>
        <v>1.7266187050359712E-2</v>
      </c>
      <c r="Q36" s="71">
        <f>O36/P36</f>
        <v>1781.2083333333333</v>
      </c>
      <c r="R36" s="68" t="s">
        <v>55</v>
      </c>
      <c r="S36" s="67" t="s">
        <v>54</v>
      </c>
    </row>
    <row r="37" spans="2:29" ht="15" customHeight="1" thickBot="1" x14ac:dyDescent="0.25">
      <c r="B37" s="19"/>
      <c r="C37" s="19"/>
      <c r="D37" s="18"/>
      <c r="E37" s="18"/>
      <c r="F37" s="18"/>
      <c r="G37" s="18"/>
      <c r="H37" s="18"/>
      <c r="I37" s="18"/>
      <c r="J37" s="18"/>
      <c r="K37" s="18"/>
      <c r="L37" s="18"/>
      <c r="M37" s="18"/>
      <c r="R37" s="68" t="s">
        <v>17</v>
      </c>
      <c r="S37" s="67" t="s">
        <v>16</v>
      </c>
      <c r="T37" s="69" t="s">
        <v>9</v>
      </c>
    </row>
    <row r="38" spans="2:29" ht="15" customHeight="1" x14ac:dyDescent="0.2">
      <c r="B38" s="19"/>
      <c r="C38" s="19"/>
      <c r="D38" s="93" t="s">
        <v>43</v>
      </c>
      <c r="E38" s="105">
        <f>S38</f>
        <v>8.7455305406524769E-2</v>
      </c>
      <c r="F38" s="90" t="s">
        <v>59</v>
      </c>
      <c r="G38" s="90"/>
      <c r="H38" s="106"/>
      <c r="I38" s="106"/>
      <c r="J38" s="107"/>
      <c r="K38" s="107"/>
      <c r="L38" s="107"/>
      <c r="M38" s="107"/>
      <c r="N38" s="107"/>
      <c r="O38" s="107"/>
      <c r="P38" s="107"/>
      <c r="Q38" s="107" t="s">
        <v>14</v>
      </c>
      <c r="R38" s="65">
        <f>(O36+O32+O28+O24+O20+O16+O12+O8-E12-F12-E16-E20-E28)/8</f>
        <v>23.289726868470261</v>
      </c>
      <c r="S38" s="66">
        <f>(P36+P32+P28+P24+P20+P16+P12+P8)/8</f>
        <v>8.7455305406524769E-2</v>
      </c>
      <c r="T38" s="88">
        <f>R38/S38</f>
        <v>266.30433408483287</v>
      </c>
    </row>
    <row r="39" spans="2:29" ht="15" customHeight="1" x14ac:dyDescent="0.2">
      <c r="B39" s="19"/>
      <c r="C39" s="19"/>
      <c r="D39" s="93" t="s">
        <v>43</v>
      </c>
      <c r="E39" s="109">
        <f>(E11+F11+E15+E19+E27)/8</f>
        <v>1.3830586844961865E-2</v>
      </c>
      <c r="F39" s="110" t="s">
        <v>60</v>
      </c>
      <c r="G39" s="90"/>
      <c r="H39" s="90"/>
      <c r="I39" s="106"/>
      <c r="J39" s="107"/>
      <c r="K39" s="93" t="s">
        <v>43</v>
      </c>
      <c r="L39" s="103">
        <f>1-E38-E39</f>
        <v>0.89871410774851335</v>
      </c>
      <c r="M39" s="91" t="s">
        <v>56</v>
      </c>
      <c r="N39" s="90"/>
      <c r="O39" s="90"/>
      <c r="P39" s="90"/>
      <c r="Q39" s="90"/>
      <c r="R39" s="89">
        <f>R38/L39</f>
        <v>25.914500137108575</v>
      </c>
      <c r="S39" s="90" t="s">
        <v>42</v>
      </c>
      <c r="T39" s="111"/>
      <c r="X39" s="92"/>
    </row>
  </sheetData>
  <mergeCells count="8">
    <mergeCell ref="B26:B27"/>
    <mergeCell ref="B30:B31"/>
    <mergeCell ref="B34:B35"/>
    <mergeCell ref="B6:B7"/>
    <mergeCell ref="B10:B11"/>
    <mergeCell ref="B14:B15"/>
    <mergeCell ref="B18:B19"/>
    <mergeCell ref="B22:B23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6" zoomScaleNormal="100" workbookViewId="0"/>
  </sheetViews>
  <sheetFormatPr baseColWidth="10" defaultColWidth="9.140625" defaultRowHeight="12.75" x14ac:dyDescent="0.2"/>
  <cols>
    <col min="1" max="1" width="3" style="49" customWidth="1"/>
    <col min="2" max="2" width="15.7109375" style="49" customWidth="1"/>
    <col min="3" max="6" width="10.7109375" style="49" customWidth="1"/>
    <col min="7" max="8" width="10.85546875" style="49" customWidth="1"/>
    <col min="9" max="1003" width="10.7109375" style="1" customWidth="1"/>
    <col min="1004" max="16384" width="9.140625" style="1"/>
  </cols>
  <sheetData>
    <row r="1" spans="2:9" ht="13.5" thickBot="1" x14ac:dyDescent="0.25"/>
    <row r="2" spans="2:9" ht="20.25" customHeight="1" x14ac:dyDescent="0.2">
      <c r="B2" s="80" t="s">
        <v>19</v>
      </c>
      <c r="C2" s="74"/>
      <c r="D2" s="74"/>
      <c r="E2" s="74"/>
      <c r="F2" s="74"/>
      <c r="G2" s="74"/>
      <c r="H2" s="74"/>
      <c r="I2" s="75"/>
    </row>
    <row r="3" spans="2:9" ht="38.25" x14ac:dyDescent="0.2">
      <c r="B3" s="85" t="s">
        <v>21</v>
      </c>
      <c r="C3" s="72" t="s">
        <v>49</v>
      </c>
      <c r="D3" s="72" t="s">
        <v>50</v>
      </c>
      <c r="E3" s="72" t="s">
        <v>51</v>
      </c>
      <c r="F3" s="72" t="s">
        <v>47</v>
      </c>
      <c r="G3" s="72" t="s">
        <v>48</v>
      </c>
      <c r="H3" s="114" t="s">
        <v>52</v>
      </c>
      <c r="I3" s="76" t="s">
        <v>61</v>
      </c>
    </row>
    <row r="4" spans="2:9" ht="21.75" customHeight="1" x14ac:dyDescent="0.2">
      <c r="B4" s="81" t="s">
        <v>18</v>
      </c>
      <c r="C4" s="73">
        <v>1</v>
      </c>
      <c r="D4" s="73">
        <v>1</v>
      </c>
      <c r="E4" s="73">
        <v>1</v>
      </c>
      <c r="F4" s="73">
        <v>1</v>
      </c>
      <c r="G4" s="73">
        <v>1</v>
      </c>
      <c r="H4" s="115">
        <v>1</v>
      </c>
      <c r="I4" s="77">
        <v>1</v>
      </c>
    </row>
    <row r="5" spans="2:9" ht="39" thickBot="1" x14ac:dyDescent="0.25">
      <c r="B5" s="82" t="s">
        <v>20</v>
      </c>
      <c r="C5" s="78">
        <v>-154.480302627302</v>
      </c>
      <c r="D5" s="78">
        <v>-205.910953955195</v>
      </c>
      <c r="E5" s="78">
        <v>-247.62987225911999</v>
      </c>
      <c r="F5" s="78">
        <v>-325.73944954128399</v>
      </c>
      <c r="G5" s="78">
        <v>-900.68630886594599</v>
      </c>
      <c r="H5" s="116">
        <v>-684.66666666666697</v>
      </c>
      <c r="I5" s="79">
        <v>-251</v>
      </c>
    </row>
  </sheetData>
  <sortState ref="A126:D131">
    <sortCondition ref="A126:A131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zoomScaleNormal="100" workbookViewId="0">
      <selection activeCell="N12" sqref="N12"/>
    </sheetView>
  </sheetViews>
  <sheetFormatPr baseColWidth="10" defaultColWidth="9.140625" defaultRowHeight="12.75" x14ac:dyDescent="0.2"/>
  <cols>
    <col min="1" max="1" width="3" style="49" customWidth="1"/>
    <col min="2" max="2" width="15.7109375" style="49" customWidth="1"/>
    <col min="3" max="9" width="10.7109375" style="49" customWidth="1"/>
    <col min="10" max="1004" width="10.7109375" style="1" customWidth="1"/>
    <col min="1005" max="16384" width="9.140625" style="1"/>
  </cols>
  <sheetData>
    <row r="1" spans="2:24" ht="13.5" thickBot="1" x14ac:dyDescent="0.25"/>
    <row r="2" spans="2:24" ht="20.25" customHeight="1" x14ac:dyDescent="0.2">
      <c r="B2" s="80" t="s">
        <v>19</v>
      </c>
      <c r="C2" s="74"/>
      <c r="D2" s="74"/>
      <c r="E2" s="74"/>
      <c r="F2" s="74"/>
      <c r="G2" s="74"/>
      <c r="H2" s="74"/>
      <c r="I2" s="74"/>
      <c r="J2" s="75"/>
    </row>
    <row r="3" spans="2:24" ht="26.25" customHeight="1" x14ac:dyDescent="0.2">
      <c r="B3" s="86" t="s">
        <v>22</v>
      </c>
      <c r="C3" s="72" t="s">
        <v>23</v>
      </c>
      <c r="D3" s="72" t="s">
        <v>24</v>
      </c>
      <c r="E3" s="72" t="s">
        <v>25</v>
      </c>
      <c r="F3" s="72" t="s">
        <v>26</v>
      </c>
      <c r="G3" s="72" t="s">
        <v>27</v>
      </c>
      <c r="H3" s="72" t="s">
        <v>28</v>
      </c>
      <c r="I3" s="72" t="s">
        <v>29</v>
      </c>
      <c r="J3" s="76" t="s">
        <v>30</v>
      </c>
    </row>
    <row r="4" spans="2:24" ht="21.75" customHeight="1" x14ac:dyDescent="0.2">
      <c r="B4" s="81" t="s">
        <v>18</v>
      </c>
      <c r="C4" s="73">
        <v>1</v>
      </c>
      <c r="D4" s="73">
        <v>1</v>
      </c>
      <c r="E4" s="73">
        <v>1</v>
      </c>
      <c r="F4" s="73">
        <v>1</v>
      </c>
      <c r="G4" s="73">
        <v>1</v>
      </c>
      <c r="H4" s="73">
        <v>1</v>
      </c>
      <c r="I4" s="73">
        <v>1</v>
      </c>
      <c r="J4" s="77">
        <v>1</v>
      </c>
    </row>
    <row r="5" spans="2:24" ht="39" thickBot="1" x14ac:dyDescent="0.25">
      <c r="B5" s="82" t="s">
        <v>20</v>
      </c>
      <c r="C5" s="78">
        <v>-86.043999999999997</v>
      </c>
      <c r="D5" s="78">
        <v>-148.06363636363599</v>
      </c>
      <c r="E5" s="78">
        <v>-182.529702970297</v>
      </c>
      <c r="F5" s="78">
        <v>-207.98</v>
      </c>
      <c r="G5" s="78">
        <v>-346.52542372881402</v>
      </c>
      <c r="H5" s="78">
        <v>-711.10526315789502</v>
      </c>
      <c r="I5" s="78">
        <v>-1014.84375</v>
      </c>
      <c r="J5" s="79">
        <v>-1781.2083333333301</v>
      </c>
    </row>
    <row r="7" spans="2:24" x14ac:dyDescent="0.2">
      <c r="Q7" s="83"/>
      <c r="R7" s="83"/>
      <c r="S7" s="83"/>
      <c r="T7" s="50"/>
      <c r="V7" s="84"/>
    </row>
    <row r="8" spans="2:24" x14ac:dyDescent="0.2">
      <c r="Q8" s="83"/>
      <c r="R8" s="83"/>
      <c r="S8" s="83"/>
      <c r="T8" s="50"/>
      <c r="V8" s="84"/>
    </row>
    <row r="9" spans="2:24" x14ac:dyDescent="0.2">
      <c r="Q9" s="83"/>
      <c r="R9" s="83"/>
      <c r="S9" s="83"/>
      <c r="T9" s="50"/>
      <c r="V9" s="84"/>
    </row>
    <row r="10" spans="2:24" x14ac:dyDescent="0.2">
      <c r="Q10" s="83"/>
      <c r="R10" s="83"/>
      <c r="S10" s="83"/>
      <c r="T10" s="50"/>
      <c r="V10" s="84"/>
    </row>
    <row r="11" spans="2:24" x14ac:dyDescent="0.2">
      <c r="Q11" s="83"/>
      <c r="R11" s="83"/>
      <c r="S11" s="83"/>
      <c r="T11" s="50"/>
      <c r="V11" s="84"/>
    </row>
    <row r="12" spans="2:24" x14ac:dyDescent="0.2">
      <c r="Q12" s="83"/>
      <c r="R12" s="83"/>
      <c r="S12" s="83"/>
      <c r="T12" s="50"/>
      <c r="V12" s="84"/>
    </row>
    <row r="13" spans="2:24" x14ac:dyDescent="0.2">
      <c r="Q13" s="83"/>
      <c r="R13" s="83"/>
      <c r="S13" s="83"/>
      <c r="T13" s="50"/>
      <c r="V13" s="84"/>
    </row>
    <row r="14" spans="2:24" x14ac:dyDescent="0.2">
      <c r="Q14" s="83"/>
      <c r="R14" s="83"/>
      <c r="S14" s="83"/>
      <c r="T14" s="50"/>
      <c r="V14" s="84"/>
    </row>
    <row r="16" spans="2:24" x14ac:dyDescent="0.2">
      <c r="Q16" s="50"/>
      <c r="R16" s="50"/>
      <c r="S16" s="50"/>
      <c r="T16" s="50"/>
      <c r="U16" s="50"/>
      <c r="V16" s="50"/>
      <c r="W16" s="50"/>
      <c r="X16" s="50"/>
    </row>
    <row r="18" spans="17:24" x14ac:dyDescent="0.2">
      <c r="Q18" s="84"/>
      <c r="R18" s="84"/>
      <c r="S18" s="84"/>
      <c r="T18" s="84"/>
      <c r="U18" s="84"/>
      <c r="V18" s="84"/>
      <c r="W18" s="84"/>
      <c r="X18" s="84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Med Tut-NoTut-MIR</vt:lpstr>
      <vt:lpstr>Enf Tut-NoTut-EIR</vt:lpstr>
      <vt:lpstr>SG Farmac</vt:lpstr>
      <vt:lpstr>Coh Completa</vt:lpstr>
      <vt:lpstr>Gráf 7 SG</vt:lpstr>
      <vt:lpstr>Gráf 8 interv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Rejas Bueno</dc:creator>
  <cp:lastModifiedBy>Galo</cp:lastModifiedBy>
  <dcterms:created xsi:type="dcterms:W3CDTF">2015-06-05T18:19:34Z</dcterms:created>
  <dcterms:modified xsi:type="dcterms:W3CDTF">2020-10-21T15:05:58Z</dcterms:modified>
</cp:coreProperties>
</file>