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0612-Galo\0-Datos\010-Temas publc\20210325-VÑ KN 177\"/>
    </mc:Choice>
  </mc:AlternateContent>
  <bookViews>
    <workbookView xWindow="0" yWindow="0" windowWidth="20490" windowHeight="7545"/>
  </bookViews>
  <sheets>
    <sheet name="PtSLEv" sheetId="2" r:id="rId1"/>
    <sheet name="PtSLEv x Rg1" sheetId="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" l="1"/>
  <c r="C23" i="9"/>
  <c r="D13" i="9"/>
  <c r="C13" i="9"/>
  <c r="B5" i="9"/>
  <c r="D10" i="9" s="1"/>
  <c r="E2" i="9"/>
  <c r="G2" i="9" s="1"/>
  <c r="A1" i="9"/>
  <c r="D7" i="9" s="1"/>
  <c r="D14" i="9" l="1"/>
  <c r="C8" i="9"/>
  <c r="D23" i="9"/>
  <c r="D24" i="9" s="1"/>
  <c r="D8" i="9"/>
  <c r="D11" i="9" s="1"/>
  <c r="C7" i="9"/>
  <c r="C9" i="9"/>
  <c r="C14" i="9" s="1"/>
  <c r="F14" i="9"/>
  <c r="B24" i="9" l="1"/>
  <c r="C24" i="9"/>
  <c r="C11" i="9"/>
  <c r="I13" i="2" l="1"/>
  <c r="F13" i="2"/>
  <c r="D13" i="2"/>
  <c r="I12" i="2"/>
  <c r="F12" i="2"/>
  <c r="D12" i="2"/>
  <c r="I11" i="2"/>
  <c r="F11" i="2"/>
  <c r="D11" i="2"/>
  <c r="I8" i="2"/>
  <c r="H8" i="2"/>
  <c r="E11" i="2" s="1"/>
  <c r="E12" i="2" l="1"/>
  <c r="H12" i="2" s="1"/>
  <c r="E13" i="2"/>
  <c r="H13" i="2" s="1"/>
  <c r="H11" i="2"/>
  <c r="G26" i="2" l="1"/>
  <c r="A23" i="2"/>
  <c r="E21" i="2"/>
  <c r="A21" i="2"/>
  <c r="H19" i="2"/>
  <c r="G19" i="2"/>
  <c r="C19" i="2"/>
  <c r="B19" i="2"/>
  <c r="J16" i="2"/>
  <c r="J15" i="2"/>
  <c r="I15" i="2"/>
  <c r="G15" i="2"/>
  <c r="D21" i="2" s="1"/>
  <c r="C21" i="2"/>
  <c r="I16" i="2"/>
  <c r="B23" i="2" l="1"/>
  <c r="F15" i="2"/>
  <c r="C23" i="2"/>
  <c r="G29" i="2" s="1"/>
  <c r="B21" i="2"/>
  <c r="I29" i="2" l="1"/>
  <c r="F16" i="2"/>
  <c r="E23" i="2" s="1"/>
  <c r="D23" i="2"/>
  <c r="G28" i="2" s="1"/>
  <c r="I28" i="2" l="1"/>
  <c r="G27" i="2"/>
  <c r="I27" i="2" l="1"/>
  <c r="G30" i="2"/>
  <c r="H27" i="2" s="1"/>
  <c r="I30" i="2" l="1"/>
  <c r="H29" i="2"/>
  <c r="H28" i="2"/>
</calcChain>
</file>

<file path=xl/sharedStrings.xml><?xml version="1.0" encoding="utf-8"?>
<sst xmlns="http://schemas.openxmlformats.org/spreadsheetml/2006/main" count="76" uniqueCount="51">
  <si>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</si>
  <si>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</si>
  <si>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</si>
  <si>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</si>
  <si>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</si>
  <si>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</si>
  <si>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</si>
  <si>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</si>
  <si>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</si>
  <si>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</si>
  <si>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</si>
  <si>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</si>
  <si>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</si>
  <si>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</si>
  <si>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</si>
  <si>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</si>
  <si>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</si>
  <si>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</si>
  <si>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</si>
  <si>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t>MEDIANAS DE SUPERVIVENCIA LIBRE DE ENFERMEDAD</t>
  </si>
  <si>
    <t>Mediana de SLEv</t>
  </si>
  <si>
    <t>Prolongación de la Mediana SLEv</t>
  </si>
  <si>
    <t>Personas</t>
  </si>
  <si>
    <t>de los</t>
  </si>
  <si>
    <t>del grupo Interv</t>
  </si>
  <si>
    <t>del grupo Contr</t>
  </si>
  <si>
    <t>NNT</t>
  </si>
  <si>
    <t>Distribuir cuadros verdes tras todos los supervivientes al evento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</si>
  <si>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</si>
  <si>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</si>
  <si>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</si>
  <si>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</si>
  <si>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 xml:space="preserve">NOTA: </t>
  </si>
  <si>
    <t>RA interv</t>
  </si>
  <si>
    <t>RA contr</t>
  </si>
  <si>
    <t>RAR</t>
  </si>
  <si>
    <t>Los 3 destinos del NNT</t>
  </si>
  <si>
    <t>Los 3 tiempos biográficos</t>
  </si>
  <si>
    <t>En 32 meses por HR</t>
  </si>
  <si>
    <t>20201203-ECA KN-177 32,4m, CCR-m 1L [Pembr vs QMT], +PFS. André</t>
  </si>
  <si>
    <t>André T, Shiu KK, Kim TW, Jensen BV, on behalf of the KEYNOTE-177 Investigators. Pembrolizumab in Microsatellite-Instability-High Advanced Colorectal Cancer. N Engl J Med. 2020 Dec 3;383(23):2207-2218.</t>
  </si>
  <si>
    <t>Supervivencia Libre de Progresión</t>
  </si>
  <si>
    <t>Pembrolizumab</t>
  </si>
  <si>
    <t>QMT estándar CCR</t>
  </si>
  <si>
    <t>Pembrolizumab, n=  153</t>
  </si>
  <si>
    <t>QMT estándar CCR, n= 154</t>
  </si>
  <si>
    <t>Suupervivencia libre de enfermedad</t>
  </si>
  <si>
    <r>
      <rPr>
        <b/>
        <sz val="14"/>
        <color rgb="FF993300"/>
        <rFont val="Calibri"/>
        <family val="2"/>
        <scheme val="minor"/>
      </rPr>
      <t xml:space="preserve">Gráfico g-2: </t>
    </r>
    <r>
      <rPr>
        <b/>
        <sz val="14"/>
        <color theme="1"/>
        <rFont val="Calibri"/>
        <family val="2"/>
        <scheme val="minor"/>
      </rPr>
      <t>Cruce de PtSLEv x Rg 1 en Supervivencia Libre de Progresión a los 32 meses</t>
    </r>
  </si>
  <si>
    <r>
      <rPr>
        <b/>
        <sz val="11"/>
        <color rgb="FF993300"/>
        <rFont val="Calibri"/>
        <family val="2"/>
        <scheme val="minor"/>
      </rPr>
      <t>Tabla t-1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</si>
  <si>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Area grupo intervención</t>
  </si>
  <si>
    <t>Area grupo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</si>
</sst>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92D050"/>
      <name val="Calibri"/>
      <family val="2"/>
      <scheme val="minor"/>
    </font>
    <font>
      <i/>
      <sz val="10"/>
      <color rgb="FF92D050"/>
      <name val="Calibri"/>
      <family val="2"/>
      <scheme val="minor"/>
    </font>
    <font>
      <sz val="10"/>
      <color rgb="FFFF99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3"/>
      <color rgb="FF0066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1" fontId="20" fillId="0" borderId="0" xfId="0" applyNumberFormat="1" applyFont="1"/>
    <xf numFmtId="0" fontId="0" fillId="5" borderId="7" xfId="0" applyFill="1" applyBorder="1"/>
    <xf numFmtId="0" fontId="0" fillId="0" borderId="0" xfId="0" applyFill="1"/>
    <xf numFmtId="0" fontId="0" fillId="0" borderId="0" xfId="0" applyBorder="1"/>
    <xf numFmtId="1" fontId="20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wrapText="1"/>
    </xf>
    <xf numFmtId="2" fontId="13" fillId="2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horizontal="right" wrapText="1"/>
    </xf>
    <xf numFmtId="2" fontId="20" fillId="2" borderId="7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0" fillId="7" borderId="7" xfId="0" applyFill="1" applyBorder="1"/>
    <xf numFmtId="1" fontId="0" fillId="0" borderId="0" xfId="0" applyNumberFormat="1"/>
    <xf numFmtId="1" fontId="20" fillId="0" borderId="7" xfId="0" applyNumberFormat="1" applyFont="1" applyBorder="1" applyAlignment="1">
      <alignment vertical="center"/>
    </xf>
    <xf numFmtId="3" fontId="3" fillId="0" borderId="0" xfId="0" applyNumberFormat="1" applyFont="1"/>
    <xf numFmtId="0" fontId="12" fillId="0" borderId="0" xfId="0" applyFont="1" applyAlignment="1">
      <alignment vertical="center"/>
    </xf>
    <xf numFmtId="166" fontId="12" fillId="0" borderId="0" xfId="2" applyNumberFormat="1" applyFont="1" applyAlignment="1">
      <alignment horizontal="left" vertical="center"/>
    </xf>
    <xf numFmtId="0" fontId="12" fillId="0" borderId="0" xfId="0" applyFont="1"/>
    <xf numFmtId="49" fontId="12" fillId="0" borderId="0" xfId="0" applyNumberFormat="1" applyFont="1"/>
    <xf numFmtId="9" fontId="21" fillId="0" borderId="0" xfId="2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14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center" wrapText="1"/>
    </xf>
    <xf numFmtId="166" fontId="14" fillId="0" borderId="0" xfId="2" applyNumberFormat="1" applyFont="1" applyAlignment="1">
      <alignment horizontal="center" vertical="center"/>
    </xf>
    <xf numFmtId="166" fontId="14" fillId="0" borderId="0" xfId="0" applyNumberFormat="1" applyFont="1" applyAlignment="1">
      <alignment vertical="center" wrapText="1"/>
    </xf>
    <xf numFmtId="166" fontId="21" fillId="0" borderId="0" xfId="2" applyNumberFormat="1" applyFont="1" applyFill="1" applyBorder="1" applyAlignment="1">
      <alignment vertical="center"/>
    </xf>
    <xf numFmtId="166" fontId="21" fillId="0" borderId="0" xfId="2" applyNumberFormat="1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right" vertical="center"/>
    </xf>
    <xf numFmtId="9" fontId="12" fillId="0" borderId="0" xfId="0" applyNumberFormat="1" applyFont="1"/>
    <xf numFmtId="0" fontId="12" fillId="0" borderId="0" xfId="0" applyFont="1" applyAlignment="1">
      <alignment horizontal="left" vertical="top"/>
    </xf>
    <xf numFmtId="164" fontId="20" fillId="3" borderId="7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20" fillId="2" borderId="27" xfId="0" applyNumberFormat="1" applyFont="1" applyFill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6" fontId="14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5" fillId="4" borderId="0" xfId="0" applyFont="1" applyFill="1" applyAlignment="1">
      <alignment horizontal="right"/>
    </xf>
    <xf numFmtId="166" fontId="16" fillId="4" borderId="0" xfId="2" applyNumberFormat="1" applyFont="1" applyFill="1" applyAlignment="1">
      <alignment horizontal="center"/>
    </xf>
    <xf numFmtId="1" fontId="15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19" fillId="4" borderId="0" xfId="0" applyFont="1" applyFill="1" applyAlignment="1">
      <alignment horizontal="left" vertical="center" wrapText="1"/>
    </xf>
    <xf numFmtId="164" fontId="13" fillId="4" borderId="0" xfId="0" applyNumberFormat="1" applyFont="1" applyFill="1"/>
    <xf numFmtId="164" fontId="15" fillId="4" borderId="0" xfId="0" applyNumberFormat="1" applyFont="1" applyFill="1"/>
    <xf numFmtId="0" fontId="17" fillId="4" borderId="0" xfId="0" applyFont="1" applyFill="1" applyAlignment="1">
      <alignment horizontal="right"/>
    </xf>
    <xf numFmtId="164" fontId="17" fillId="4" borderId="0" xfId="0" applyNumberFormat="1" applyFont="1" applyFill="1"/>
    <xf numFmtId="166" fontId="18" fillId="4" borderId="0" xfId="2" applyNumberFormat="1" applyFont="1" applyFill="1" applyAlignment="1">
      <alignment horizontal="center"/>
    </xf>
    <xf numFmtId="1" fontId="17" fillId="4" borderId="0" xfId="0" applyNumberFormat="1" applyFont="1" applyFill="1"/>
    <xf numFmtId="1" fontId="13" fillId="0" borderId="7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3" fillId="4" borderId="0" xfId="0" applyFont="1" applyFill="1" applyBorder="1"/>
    <xf numFmtId="0" fontId="2" fillId="0" borderId="0" xfId="0" applyFont="1" applyAlignment="1">
      <alignment vertical="center"/>
    </xf>
    <xf numFmtId="1" fontId="12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1" fillId="2" borderId="16" xfId="0" applyFont="1" applyFill="1" applyBorder="1" applyAlignment="1"/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3" fillId="0" borderId="0" xfId="0" applyFont="1"/>
    <xf numFmtId="0" fontId="0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5" borderId="11" xfId="0" applyFill="1" applyBorder="1" applyAlignment="1"/>
    <xf numFmtId="0" fontId="0" fillId="6" borderId="22" xfId="0" applyFill="1" applyBorder="1" applyAlignment="1"/>
    <xf numFmtId="0" fontId="0" fillId="5" borderId="9" xfId="0" applyFill="1" applyBorder="1" applyAlignment="1"/>
    <xf numFmtId="0" fontId="0" fillId="5" borderId="7" xfId="0" applyFill="1" applyBorder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2" fontId="13" fillId="2" borderId="26" xfId="0" applyNumberFormat="1" applyFont="1" applyFill="1" applyBorder="1" applyAlignment="1">
      <alignment horizontal="center" vertical="center"/>
    </xf>
    <xf numFmtId="1" fontId="15" fillId="2" borderId="26" xfId="0" applyNumberFormat="1" applyFont="1" applyFill="1" applyBorder="1" applyAlignment="1">
      <alignment horizontal="center" vertical="center"/>
    </xf>
    <xf numFmtId="0" fontId="0" fillId="7" borderId="22" xfId="0" applyFill="1" applyBorder="1" applyAlignment="1"/>
    <xf numFmtId="0" fontId="0" fillId="7" borderId="9" xfId="0" applyFill="1" applyBorder="1" applyAlignment="1"/>
    <xf numFmtId="0" fontId="0" fillId="7" borderId="7" xfId="0" applyFill="1" applyBorder="1" applyAlignment="1"/>
    <xf numFmtId="0" fontId="27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1" fontId="13" fillId="0" borderId="7" xfId="0" applyNumberFormat="1" applyFont="1" applyBorder="1" applyAlignment="1">
      <alignment horizontal="right" vertical="center"/>
    </xf>
    <xf numFmtId="1" fontId="20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CC00"/>
      <color rgb="FF9900CC"/>
      <color rgb="FF669900"/>
      <color rgb="FF009900"/>
      <color rgb="FFFFFF99"/>
      <color rgb="FFCCFF33"/>
      <color rgb="FF66FF33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biográficos":</a:t>
            </a:r>
            <a:r>
              <a:rPr lang="es-ES" sz="1200" b="1">
                <a:solidFill>
                  <a:srgbClr val="009900"/>
                </a:solidFill>
              </a:rPr>
              <a:t>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PtSLEv!$G$27</c:f>
              <c:numCache>
                <c:formatCode>0.0</c:formatCode>
                <c:ptCount val="1"/>
                <c:pt idx="0">
                  <c:v>14.789455665867852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PtSLEv!$G$28</c:f>
              <c:numCache>
                <c:formatCode>0.0</c:formatCode>
                <c:ptCount val="1"/>
                <c:pt idx="0">
                  <c:v>5.0349880178021245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PtSLEv!$G$29</c:f>
              <c:numCache>
                <c:formatCode>0.0</c:formatCode>
                <c:ptCount val="1"/>
                <c:pt idx="0">
                  <c:v>12.175556316330024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200026</xdr:colOff>
      <xdr:row>30</xdr:row>
      <xdr:rowOff>95250</xdr:rowOff>
    </xdr:from>
    <xdr:to>
      <xdr:col>8</xdr:col>
      <xdr:colOff>695326</xdr:colOff>
      <xdr:row>50</xdr:row>
      <xdr:rowOff>114300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114300</xdr:colOff>
      <xdr:row>30</xdr:row>
      <xdr:rowOff>47625</xdr:rowOff>
    </xdr:from>
    <xdr:to>
      <xdr:col>3</xdr:col>
      <xdr:colOff>877293</xdr:colOff>
      <xdr:row>50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6076950"/>
          <a:ext cx="4515843" cy="3209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18</xdr:row>
      <xdr:rowOff>19050</xdr:rowOff>
    </xdr:from>
    <xdr:to>
      <xdr:col>9</xdr:col>
      <xdr:colOff>123825</xdr:colOff>
      <xdr:row>29</xdr:row>
      <xdr:rowOff>28575</xdr:rowOff>
    </xdr:to>
    <xdr:cxnSp macro="">
      <xdr:nvCxnSpPr>
        <xdr:cNvPr id="2" name="Conector recto de flecha 1"/>
        <xdr:cNvCxnSpPr/>
      </xdr:nvCxnSpPr>
      <xdr:spPr>
        <a:xfrm>
          <a:off x="4457700" y="3943350"/>
          <a:ext cx="0" cy="212407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17</xdr:row>
      <xdr:rowOff>209550</xdr:rowOff>
    </xdr:from>
    <xdr:to>
      <xdr:col>7</xdr:col>
      <xdr:colOff>133350</xdr:colOff>
      <xdr:row>50</xdr:row>
      <xdr:rowOff>28575</xdr:rowOff>
    </xdr:to>
    <xdr:cxnSp macro="">
      <xdr:nvCxnSpPr>
        <xdr:cNvPr id="3" name="Conector recto de flecha 2"/>
        <xdr:cNvCxnSpPr/>
      </xdr:nvCxnSpPr>
      <xdr:spPr>
        <a:xfrm flipH="1">
          <a:off x="3962400" y="3914775"/>
          <a:ext cx="9525" cy="6153150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18</xdr:row>
      <xdr:rowOff>9525</xdr:rowOff>
    </xdr:from>
    <xdr:to>
      <xdr:col>6</xdr:col>
      <xdr:colOff>133351</xdr:colOff>
      <xdr:row>50</xdr:row>
      <xdr:rowOff>28575</xdr:rowOff>
    </xdr:to>
    <xdr:cxnSp macro="">
      <xdr:nvCxnSpPr>
        <xdr:cNvPr id="4" name="Conector recto de flecha 3"/>
        <xdr:cNvCxnSpPr/>
      </xdr:nvCxnSpPr>
      <xdr:spPr>
        <a:xfrm flipH="1">
          <a:off x="3705225" y="3933825"/>
          <a:ext cx="19051" cy="61341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142875</xdr:colOff>
      <xdr:row>18</xdr:row>
      <xdr:rowOff>0</xdr:rowOff>
    </xdr:from>
    <xdr:to>
      <xdr:col>15</xdr:col>
      <xdr:colOff>143879</xdr:colOff>
      <xdr:row>27</xdr:row>
      <xdr:rowOff>0</xdr:rowOff>
    </xdr:to>
    <xdr:cxnSp macro="">
      <xdr:nvCxnSpPr>
        <xdr:cNvPr id="5" name="Conector recto de flecha 4"/>
        <xdr:cNvCxnSpPr/>
      </xdr:nvCxnSpPr>
      <xdr:spPr>
        <a:xfrm flipH="1">
          <a:off x="5962650" y="3924300"/>
          <a:ext cx="1004" cy="1733550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18</xdr:row>
      <xdr:rowOff>9525</xdr:rowOff>
    </xdr:from>
    <xdr:to>
      <xdr:col>14</xdr:col>
      <xdr:colOff>123826</xdr:colOff>
      <xdr:row>50</xdr:row>
      <xdr:rowOff>28575</xdr:rowOff>
    </xdr:to>
    <xdr:cxnSp macro="">
      <xdr:nvCxnSpPr>
        <xdr:cNvPr id="6" name="Conector recto de flecha 5"/>
        <xdr:cNvCxnSpPr/>
      </xdr:nvCxnSpPr>
      <xdr:spPr>
        <a:xfrm flipH="1">
          <a:off x="5676900" y="3933825"/>
          <a:ext cx="19051" cy="61341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18</xdr:row>
      <xdr:rowOff>9525</xdr:rowOff>
    </xdr:from>
    <xdr:to>
      <xdr:col>17</xdr:col>
      <xdr:colOff>123825</xdr:colOff>
      <xdr:row>27</xdr:row>
      <xdr:rowOff>19050</xdr:rowOff>
    </xdr:to>
    <xdr:cxnSp macro="">
      <xdr:nvCxnSpPr>
        <xdr:cNvPr id="7" name="Conector recto de flecha 6"/>
        <xdr:cNvCxnSpPr/>
      </xdr:nvCxnSpPr>
      <xdr:spPr>
        <a:xfrm>
          <a:off x="6438900" y="3933825"/>
          <a:ext cx="0" cy="174307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523875</xdr:colOff>
      <xdr:row>19</xdr:row>
      <xdr:rowOff>152400</xdr:rowOff>
    </xdr:from>
    <xdr:to>
      <xdr:col>29</xdr:col>
      <xdr:colOff>170739</xdr:colOff>
      <xdr:row>36</xdr:row>
      <xdr:rowOff>162589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4343400"/>
          <a:ext cx="4980864" cy="3267739"/>
        </a:xfrm>
        <a:prstGeom prst="rect">
          <a:avLst/>
        </a:prstGeom>
      </xdr:spPr>
    </xdr:pic>
    <xdr:clientData/>
  </xdr:twoCellAnchor>
  <xdr:twoCellAnchor editAs="oneCell">
    <xdr:from>
      <xdr:col>22</xdr:col>
      <xdr:colOff>485776</xdr:colOff>
      <xdr:row>6</xdr:row>
      <xdr:rowOff>47625</xdr:rowOff>
    </xdr:from>
    <xdr:to>
      <xdr:col>29</xdr:col>
      <xdr:colOff>134410</xdr:colOff>
      <xdr:row>17</xdr:row>
      <xdr:rowOff>66675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9101" y="790575"/>
          <a:ext cx="4982634" cy="305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0.7109375" style="2" customWidth="1"/>
    <col min="6" max="6" width="17.5703125" style="2" customWidth="1"/>
    <col min="7" max="7" width="14.140625" style="2" customWidth="1"/>
    <col min="8" max="8" width="14.7109375" style="2" customWidth="1"/>
    <col min="9" max="9" width="12.8554687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34" t="s">
        <v>9</v>
      </c>
      <c r="B2" s="21"/>
      <c r="C2" s="21"/>
      <c r="D2" s="21"/>
      <c r="E2" s="21"/>
      <c r="F2" s="21"/>
      <c r="G2" s="21"/>
      <c r="H2" s="21"/>
      <c r="I2" s="22"/>
    </row>
    <row r="3" spans="1:13" ht="5.25" customHeight="1" x14ac:dyDescent="0.2"/>
    <row r="4" spans="1:13" ht="15" x14ac:dyDescent="0.25">
      <c r="A4" s="1" t="s">
        <v>39</v>
      </c>
    </row>
    <row r="5" spans="1:13" ht="15" x14ac:dyDescent="0.25">
      <c r="A5" s="3" t="s">
        <v>40</v>
      </c>
    </row>
    <row r="6" spans="1:13" ht="25.5" x14ac:dyDescent="0.2">
      <c r="A6" s="158" t="s">
        <v>46</v>
      </c>
      <c r="B6" s="39" t="s">
        <v>16</v>
      </c>
      <c r="F6" s="40" t="s">
        <v>0</v>
      </c>
      <c r="G6" s="42" t="s">
        <v>1</v>
      </c>
      <c r="M6" s="74"/>
    </row>
    <row r="7" spans="1:13" x14ac:dyDescent="0.2">
      <c r="A7" s="2" t="s">
        <v>11</v>
      </c>
      <c r="B7" s="4">
        <v>14605</v>
      </c>
      <c r="F7" s="41">
        <v>1</v>
      </c>
      <c r="G7" s="43">
        <v>32</v>
      </c>
      <c r="M7" s="74"/>
    </row>
    <row r="8" spans="1:13" x14ac:dyDescent="0.2">
      <c r="A8" s="2" t="s">
        <v>49</v>
      </c>
      <c r="B8" s="4">
        <v>7855</v>
      </c>
      <c r="F8" s="23"/>
      <c r="G8" s="24" t="s">
        <v>10</v>
      </c>
      <c r="H8" s="25">
        <f>G7*F7</f>
        <v>32</v>
      </c>
      <c r="I8" s="26" t="str">
        <f>G6</f>
        <v>meses</v>
      </c>
      <c r="M8" s="74"/>
    </row>
    <row r="9" spans="1:13" x14ac:dyDescent="0.2">
      <c r="A9" s="2" t="s">
        <v>50</v>
      </c>
      <c r="B9" s="4">
        <v>5557</v>
      </c>
    </row>
    <row r="10" spans="1:13" ht="38.25" x14ac:dyDescent="0.2">
      <c r="D10" s="38" t="s">
        <v>16</v>
      </c>
      <c r="E10" s="35" t="s">
        <v>17</v>
      </c>
      <c r="F10" s="7"/>
      <c r="G10" s="20"/>
      <c r="H10" s="37" t="s">
        <v>18</v>
      </c>
      <c r="I10" s="7"/>
    </row>
    <row r="11" spans="1:13" x14ac:dyDescent="0.2">
      <c r="C11" s="5" t="s">
        <v>11</v>
      </c>
      <c r="D11" s="6">
        <f>B7</f>
        <v>14605</v>
      </c>
      <c r="E11" s="27">
        <f>H8</f>
        <v>32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3" x14ac:dyDescent="0.2">
      <c r="C12" s="36" t="s">
        <v>44</v>
      </c>
      <c r="D12" s="6">
        <f>B8</f>
        <v>7855</v>
      </c>
      <c r="E12" s="9">
        <f>D12*E11/D11</f>
        <v>17.210544334132148</v>
      </c>
      <c r="F12" s="7" t="str">
        <f>G6</f>
        <v>meses</v>
      </c>
      <c r="H12" s="8">
        <f>G7-E12</f>
        <v>14.789455665867852</v>
      </c>
      <c r="I12" s="6" t="str">
        <f>G6</f>
        <v>meses</v>
      </c>
    </row>
    <row r="13" spans="1:13" x14ac:dyDescent="0.2">
      <c r="C13" s="36" t="s">
        <v>45</v>
      </c>
      <c r="D13" s="6">
        <f>B9</f>
        <v>5557</v>
      </c>
      <c r="E13" s="9">
        <f>D13*E11/D11</f>
        <v>12.175556316330024</v>
      </c>
      <c r="F13" s="7" t="str">
        <f>G6</f>
        <v>meses</v>
      </c>
      <c r="H13" s="8">
        <f>G7-E13</f>
        <v>19.824443683669976</v>
      </c>
      <c r="I13" s="8" t="str">
        <f>G6</f>
        <v>meses</v>
      </c>
    </row>
    <row r="14" spans="1:13" x14ac:dyDescent="0.2">
      <c r="I14" s="10"/>
    </row>
    <row r="15" spans="1:13" x14ac:dyDescent="0.2">
      <c r="E15" s="11" t="s">
        <v>2</v>
      </c>
      <c r="F15" s="52">
        <f>E12-E13</f>
        <v>5.0349880178021245</v>
      </c>
      <c r="G15" s="12" t="str">
        <f>F12</f>
        <v>meses</v>
      </c>
      <c r="H15" s="12" t="s">
        <v>3</v>
      </c>
      <c r="I15" s="13">
        <f>H8</f>
        <v>32</v>
      </c>
      <c r="J15" s="14" t="str">
        <f>G6</f>
        <v>meses</v>
      </c>
    </row>
    <row r="16" spans="1:13" x14ac:dyDescent="0.2">
      <c r="E16" s="15"/>
      <c r="F16" s="53">
        <f>F15*(365.25/12)</f>
        <v>153.25244779185218</v>
      </c>
      <c r="G16" s="28" t="s">
        <v>4</v>
      </c>
      <c r="H16" s="16" t="s">
        <v>5</v>
      </c>
      <c r="I16" s="17">
        <f>H8</f>
        <v>32</v>
      </c>
      <c r="J16" s="18" t="str">
        <f>G6</f>
        <v>meses</v>
      </c>
    </row>
    <row r="17" spans="1:11" ht="13.5" thickBot="1" x14ac:dyDescent="0.25"/>
    <row r="18" spans="1:11" ht="30.75" customHeight="1" thickBot="1" x14ac:dyDescent="0.25">
      <c r="A18" s="160" t="s">
        <v>48</v>
      </c>
      <c r="B18" s="161"/>
      <c r="C18" s="161"/>
      <c r="D18" s="161"/>
      <c r="E18" s="162"/>
      <c r="F18" s="54"/>
      <c r="G18" s="163" t="s">
        <v>19</v>
      </c>
      <c r="H18" s="164"/>
      <c r="I18" s="165"/>
    </row>
    <row r="19" spans="1:11" ht="25.5" x14ac:dyDescent="0.2">
      <c r="A19" s="29"/>
      <c r="B19" s="47" t="str">
        <f>C12</f>
        <v>Pembrolizumab, n=  153</v>
      </c>
      <c r="C19" s="47" t="str">
        <f>C13</f>
        <v>QMT estándar CCR, n= 154</v>
      </c>
      <c r="D19" s="49"/>
      <c r="E19" s="49"/>
      <c r="F19" s="49"/>
      <c r="G19" s="48" t="str">
        <f>C12</f>
        <v>Pembrolizumab, n=  153</v>
      </c>
      <c r="H19" s="48" t="str">
        <f>C13</f>
        <v>QMT estándar CCR, n= 154</v>
      </c>
      <c r="I19" s="49"/>
      <c r="J19" s="19"/>
      <c r="K19" s="19"/>
    </row>
    <row r="20" spans="1:11" ht="38.25" x14ac:dyDescent="0.2">
      <c r="A20" s="30" t="s">
        <v>12</v>
      </c>
      <c r="B20" s="46" t="s">
        <v>7</v>
      </c>
      <c r="C20" s="105" t="s">
        <v>7</v>
      </c>
      <c r="D20" s="46" t="s">
        <v>8</v>
      </c>
      <c r="E20" s="46" t="s">
        <v>8</v>
      </c>
      <c r="F20" s="56"/>
      <c r="G20" s="46" t="s">
        <v>20</v>
      </c>
      <c r="H20" s="46" t="s">
        <v>20</v>
      </c>
      <c r="I20" s="46" t="s">
        <v>21</v>
      </c>
    </row>
    <row r="21" spans="1:11" x14ac:dyDescent="0.2">
      <c r="A21" s="31" t="str">
        <f>CONCATENATE(G7," ",G6)</f>
        <v>32 meses</v>
      </c>
      <c r="B21" s="48" t="str">
        <f>F12</f>
        <v>meses</v>
      </c>
      <c r="C21" s="106" t="str">
        <f>F12</f>
        <v>meses</v>
      </c>
      <c r="D21" s="48" t="str">
        <f>G15</f>
        <v>meses</v>
      </c>
      <c r="E21" s="48" t="str">
        <f>G16</f>
        <v>días</v>
      </c>
      <c r="F21" s="56"/>
      <c r="G21" s="48" t="s">
        <v>1</v>
      </c>
      <c r="H21" s="48" t="s">
        <v>1</v>
      </c>
      <c r="I21" s="48" t="s">
        <v>1</v>
      </c>
    </row>
    <row r="22" spans="1:11" s="33" customFormat="1" ht="5.25" customHeight="1" x14ac:dyDescent="0.2">
      <c r="A22" s="32"/>
      <c r="B22" s="49"/>
      <c r="C22" s="49"/>
      <c r="D22" s="49"/>
      <c r="E22" s="49"/>
      <c r="F22" s="56"/>
      <c r="G22" s="49"/>
      <c r="H22" s="32"/>
      <c r="I22" s="32"/>
    </row>
    <row r="23" spans="1:11" ht="27" customHeight="1" x14ac:dyDescent="0.2">
      <c r="A23" s="107" t="str">
        <f>A6</f>
        <v>Suupervivencia libre de enfermedad</v>
      </c>
      <c r="B23" s="50">
        <f>E12</f>
        <v>17.210544334132148</v>
      </c>
      <c r="C23" s="50">
        <f>E13</f>
        <v>12.175556316330024</v>
      </c>
      <c r="D23" s="50">
        <f>F15</f>
        <v>5.0349880178021245</v>
      </c>
      <c r="E23" s="159">
        <f>F16</f>
        <v>153.25244779185218</v>
      </c>
      <c r="F23" s="119"/>
      <c r="G23" s="50">
        <v>16.5</v>
      </c>
      <c r="H23" s="51">
        <v>8.1999999999999993</v>
      </c>
      <c r="I23" s="50">
        <f>G23-H23</f>
        <v>8.3000000000000007</v>
      </c>
    </row>
    <row r="24" spans="1:11" ht="3.75" customHeight="1" x14ac:dyDescent="0.2">
      <c r="A24" s="108"/>
      <c r="B24" s="109"/>
      <c r="C24" s="109"/>
      <c r="D24" s="109"/>
      <c r="E24" s="56"/>
      <c r="F24" s="56"/>
      <c r="G24" s="55"/>
      <c r="H24" s="56"/>
      <c r="I24" s="56"/>
    </row>
    <row r="25" spans="1:11" ht="30" customHeight="1" x14ac:dyDescent="0.2">
      <c r="A25" s="166" t="s">
        <v>6</v>
      </c>
      <c r="B25" s="166"/>
      <c r="C25" s="166"/>
      <c r="D25" s="166"/>
      <c r="E25" s="166"/>
      <c r="F25" s="56"/>
      <c r="G25" s="56"/>
      <c r="H25" s="56"/>
      <c r="I25" s="56"/>
    </row>
    <row r="26" spans="1:11" ht="17.25" customHeight="1" x14ac:dyDescent="0.2">
      <c r="A26" s="108"/>
      <c r="B26" s="108"/>
      <c r="C26" s="108"/>
      <c r="D26" s="108"/>
      <c r="E26" s="108"/>
      <c r="F26" s="5" t="s">
        <v>37</v>
      </c>
      <c r="G26" s="110" t="str">
        <f>F11</f>
        <v>meses</v>
      </c>
      <c r="H26" s="56"/>
      <c r="I26" s="110" t="s">
        <v>4</v>
      </c>
    </row>
    <row r="27" spans="1:11" x14ac:dyDescent="0.2">
      <c r="A27" s="129"/>
      <c r="B27" s="129"/>
      <c r="C27" s="129"/>
      <c r="D27" s="129"/>
      <c r="E27" s="129"/>
      <c r="F27" s="111" t="s">
        <v>13</v>
      </c>
      <c r="G27" s="120">
        <f>G7-G28-G29</f>
        <v>14.789455665867852</v>
      </c>
      <c r="H27" s="112">
        <f>G27/G30</f>
        <v>0.46217048955837037</v>
      </c>
      <c r="I27" s="113">
        <f>G27*365.25/12</f>
        <v>450.15405682985278</v>
      </c>
    </row>
    <row r="28" spans="1:11" x14ac:dyDescent="0.2">
      <c r="A28" s="56"/>
      <c r="B28" s="56"/>
      <c r="C28" s="56"/>
      <c r="D28" s="56"/>
      <c r="E28" s="56"/>
      <c r="F28" s="114" t="s">
        <v>15</v>
      </c>
      <c r="G28" s="121">
        <f>D23</f>
        <v>5.0349880178021245</v>
      </c>
      <c r="H28" s="115">
        <f>G28/G30</f>
        <v>0.15734337555631639</v>
      </c>
      <c r="I28" s="116">
        <f>G28*365.25/12</f>
        <v>153.25244779185218</v>
      </c>
    </row>
    <row r="29" spans="1:11" x14ac:dyDescent="0.2">
      <c r="A29" s="56"/>
      <c r="B29" s="56"/>
      <c r="C29" s="56"/>
      <c r="D29" s="56"/>
      <c r="E29" s="56"/>
      <c r="F29" s="122" t="s">
        <v>14</v>
      </c>
      <c r="G29" s="123">
        <f>C23</f>
        <v>12.175556316330024</v>
      </c>
      <c r="H29" s="124">
        <f>G29/G30</f>
        <v>0.38048613488531324</v>
      </c>
      <c r="I29" s="125">
        <f>G29*365.25/12</f>
        <v>370.59349537829507</v>
      </c>
    </row>
    <row r="30" spans="1:11" x14ac:dyDescent="0.2">
      <c r="A30" s="56"/>
      <c r="B30" s="56"/>
      <c r="C30" s="56"/>
      <c r="D30" s="56"/>
      <c r="E30" s="56"/>
      <c r="F30" s="56"/>
      <c r="G30" s="117">
        <f>SUM(G27:G29)</f>
        <v>32</v>
      </c>
      <c r="H30" s="56"/>
      <c r="I30" s="118">
        <f>G30*365.25/12</f>
        <v>974</v>
      </c>
    </row>
    <row r="31" spans="1:11" x14ac:dyDescent="0.2">
      <c r="A31" s="56"/>
      <c r="B31" s="56"/>
      <c r="C31" s="56"/>
      <c r="D31" s="56"/>
      <c r="E31" s="56"/>
      <c r="F31" s="56"/>
      <c r="G31" s="56"/>
      <c r="H31" s="56"/>
      <c r="I31" s="56"/>
    </row>
    <row r="32" spans="1:11" x14ac:dyDescent="0.2">
      <c r="A32" s="56"/>
      <c r="B32" s="56"/>
      <c r="C32" s="56"/>
      <c r="D32" s="56"/>
      <c r="E32" s="56"/>
      <c r="F32" s="56"/>
      <c r="G32" s="56"/>
      <c r="H32" s="56"/>
      <c r="I32" s="56"/>
    </row>
    <row r="33" spans="1:9" x14ac:dyDescent="0.2">
      <c r="A33" s="56"/>
      <c r="B33" s="56"/>
      <c r="C33" s="56"/>
      <c r="D33" s="56"/>
      <c r="E33" s="56"/>
      <c r="F33" s="56"/>
      <c r="G33" s="56"/>
      <c r="H33" s="56"/>
      <c r="I33" s="56"/>
    </row>
    <row r="34" spans="1:9" x14ac:dyDescent="0.2">
      <c r="A34" s="56"/>
      <c r="B34" s="56"/>
      <c r="C34" s="56"/>
      <c r="D34" s="56"/>
      <c r="E34" s="56"/>
      <c r="F34" s="56"/>
      <c r="G34" s="56"/>
      <c r="H34" s="56"/>
      <c r="I34" s="56"/>
    </row>
    <row r="35" spans="1:9" x14ac:dyDescent="0.2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">
      <c r="A49" s="56"/>
      <c r="B49" s="56"/>
      <c r="C49" s="56"/>
      <c r="D49" s="56"/>
      <c r="E49" s="56"/>
      <c r="F49" s="56"/>
      <c r="G49" s="56"/>
      <c r="H49" s="56"/>
      <c r="I49" s="56"/>
    </row>
    <row r="50" spans="1:9" x14ac:dyDescent="0.2">
      <c r="A50" s="56"/>
      <c r="B50" s="56"/>
      <c r="C50" s="56"/>
      <c r="D50" s="56"/>
      <c r="E50" s="56"/>
      <c r="F50" s="56"/>
      <c r="G50" s="56"/>
      <c r="H50" s="56"/>
      <c r="I50" s="56"/>
    </row>
    <row r="51" spans="1:9" x14ac:dyDescent="0.2">
      <c r="A51" s="56"/>
      <c r="B51" s="56"/>
      <c r="C51" s="56"/>
      <c r="D51" s="56"/>
      <c r="E51" s="56"/>
      <c r="F51" s="56"/>
      <c r="G51" s="56"/>
      <c r="H51" s="56"/>
      <c r="I51" s="56"/>
    </row>
    <row r="52" spans="1:9" x14ac:dyDescent="0.2">
      <c r="A52" s="56"/>
      <c r="B52" s="56"/>
      <c r="C52" s="56"/>
      <c r="D52" s="56"/>
      <c r="E52" s="56"/>
      <c r="F52" s="56"/>
      <c r="G52" s="56"/>
      <c r="H52" s="56"/>
      <c r="I52" s="56"/>
    </row>
    <row r="53" spans="1:9" x14ac:dyDescent="0.2">
      <c r="A53" s="56"/>
      <c r="B53" s="56"/>
      <c r="C53" s="56"/>
      <c r="D53" s="56"/>
      <c r="E53" s="56"/>
      <c r="F53" s="56"/>
      <c r="G53" s="56"/>
      <c r="H53" s="56"/>
      <c r="I53" s="56"/>
    </row>
    <row r="54" spans="1:9" x14ac:dyDescent="0.2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">
      <c r="A56" s="56"/>
      <c r="B56" s="56"/>
      <c r="C56" s="56"/>
      <c r="D56" s="56"/>
      <c r="E56" s="56"/>
      <c r="F56" s="56"/>
      <c r="G56" s="56"/>
      <c r="H56" s="56"/>
      <c r="I56" s="5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4" zoomScaleNormal="100" workbookViewId="0">
      <selection activeCell="G8" sqref="G8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3" width="3.7109375" customWidth="1"/>
    <col min="14" max="21" width="3.7109375" style="60" customWidth="1"/>
    <col min="22" max="22" width="3.7109375" customWidth="1"/>
    <col min="30" max="30" width="4" customWidth="1"/>
  </cols>
  <sheetData>
    <row r="1" spans="1:21" hidden="1" x14ac:dyDescent="0.25">
      <c r="A1" s="75" t="str">
        <f>B7</f>
        <v>meses</v>
      </c>
      <c r="B1" s="75" t="s">
        <v>23</v>
      </c>
      <c r="C1" s="75" t="s">
        <v>24</v>
      </c>
      <c r="D1" s="75" t="s">
        <v>25</v>
      </c>
      <c r="E1" s="75"/>
      <c r="F1" s="75"/>
      <c r="N1"/>
      <c r="O1"/>
      <c r="P1"/>
      <c r="Q1"/>
      <c r="R1"/>
      <c r="S1"/>
      <c r="T1"/>
      <c r="U1"/>
    </row>
    <row r="2" spans="1:21" hidden="1" x14ac:dyDescent="0.25">
      <c r="A2" s="75" t="s">
        <v>28</v>
      </c>
      <c r="B2" s="75" t="s">
        <v>29</v>
      </c>
      <c r="C2" s="75" t="s">
        <v>30</v>
      </c>
      <c r="D2" s="75" t="s">
        <v>31</v>
      </c>
      <c r="E2" s="75" t="str">
        <f>CONCATENATE(B2," ",B5," ",C2," ",B11," ",B7)</f>
        <v>puede representarse llegando los 7 pacientes, a los 32 meses</v>
      </c>
      <c r="F2" s="75"/>
      <c r="G2" s="76" t="str">
        <f>CONCATENATE(A2," ",E2,D2)</f>
        <v>NO puede representarse llegando los 7 pacientes, a los 32 meses, pues habría que recortar o ampliar los tiempos respectivos de uno o más pacientes "libres de evento" o "con evento"</v>
      </c>
      <c r="N2"/>
      <c r="O2"/>
      <c r="P2"/>
      <c r="Q2"/>
      <c r="R2"/>
      <c r="S2"/>
      <c r="T2"/>
      <c r="U2"/>
    </row>
    <row r="3" spans="1:21" hidden="1" x14ac:dyDescent="0.25">
      <c r="A3" s="77"/>
      <c r="C3" s="77"/>
      <c r="D3" s="77"/>
      <c r="E3" s="77"/>
      <c r="F3" s="77"/>
      <c r="G3" s="77"/>
      <c r="H3" s="77"/>
      <c r="I3" s="78"/>
      <c r="J3" s="78"/>
      <c r="K3" s="78"/>
      <c r="N3"/>
      <c r="O3"/>
      <c r="P3"/>
      <c r="Q3"/>
      <c r="R3"/>
      <c r="S3"/>
      <c r="T3"/>
      <c r="U3"/>
    </row>
    <row r="4" spans="1:21" ht="20.25" customHeight="1" x14ac:dyDescent="0.3">
      <c r="A4" s="93" t="s">
        <v>47</v>
      </c>
      <c r="D4" s="77"/>
      <c r="E4" s="77"/>
      <c r="F4" s="77"/>
      <c r="G4" s="77"/>
      <c r="I4" s="78"/>
      <c r="J4" s="78"/>
      <c r="K4" s="78"/>
      <c r="N4"/>
      <c r="O4"/>
      <c r="P4"/>
      <c r="Q4"/>
      <c r="R4"/>
      <c r="S4"/>
      <c r="T4"/>
      <c r="U4"/>
    </row>
    <row r="5" spans="1:21" ht="25.5" x14ac:dyDescent="0.25">
      <c r="A5" s="127" t="s">
        <v>36</v>
      </c>
      <c r="B5" s="131">
        <f>E5+D5+C5</f>
        <v>7</v>
      </c>
      <c r="C5" s="63">
        <v>5</v>
      </c>
      <c r="D5" s="62">
        <v>1</v>
      </c>
      <c r="E5" s="61">
        <v>1</v>
      </c>
      <c r="G5" s="77"/>
      <c r="H5" s="130" t="s">
        <v>39</v>
      </c>
      <c r="I5" s="77"/>
      <c r="J5" s="77"/>
      <c r="K5" s="77"/>
      <c r="N5"/>
      <c r="O5"/>
      <c r="P5"/>
      <c r="Q5"/>
      <c r="R5"/>
      <c r="S5"/>
      <c r="T5"/>
      <c r="U5"/>
    </row>
    <row r="6" spans="1:21" ht="12.75" customHeight="1" x14ac:dyDescent="0.25">
      <c r="A6" s="77"/>
      <c r="C6" s="79"/>
      <c r="D6" s="80"/>
      <c r="E6" s="81"/>
      <c r="F6" s="77"/>
      <c r="G6" s="77"/>
      <c r="H6" s="132" t="s">
        <v>40</v>
      </c>
      <c r="I6" s="77"/>
      <c r="J6" s="77"/>
      <c r="K6" s="77"/>
      <c r="N6"/>
      <c r="O6"/>
      <c r="P6"/>
      <c r="Q6"/>
      <c r="R6"/>
      <c r="S6"/>
      <c r="T6"/>
      <c r="U6"/>
    </row>
    <row r="7" spans="1:21" ht="38.25" x14ac:dyDescent="0.25">
      <c r="A7" s="128" t="s">
        <v>37</v>
      </c>
      <c r="B7" s="82" t="s">
        <v>1</v>
      </c>
      <c r="C7" s="83" t="str">
        <f>CONCATENATE(A1," ",B1," ",B5," ",C1)</f>
        <v>meses de los 7 del grupo Interv</v>
      </c>
      <c r="D7" s="83" t="str">
        <f>CONCATENATE(A1," ",B1," ",B5," ",D1)</f>
        <v>meses de los 7 del grupo Contr</v>
      </c>
      <c r="E7" s="77"/>
      <c r="F7" s="77"/>
      <c r="G7" s="77"/>
      <c r="H7" s="77"/>
      <c r="I7" s="77"/>
      <c r="J7" s="77"/>
      <c r="K7" s="77"/>
      <c r="N7"/>
      <c r="O7"/>
      <c r="P7"/>
      <c r="Q7"/>
      <c r="R7"/>
      <c r="S7"/>
      <c r="T7"/>
      <c r="U7"/>
    </row>
    <row r="8" spans="1:21" ht="26.25" x14ac:dyDescent="0.25">
      <c r="A8" s="64" t="s">
        <v>13</v>
      </c>
      <c r="B8" s="65">
        <v>14.789455665867852</v>
      </c>
      <c r="C8" s="126">
        <f>B8*B5</f>
        <v>103.52618966107497</v>
      </c>
      <c r="D8" s="167">
        <f>(B8+B9)*B5</f>
        <v>138.77110578568983</v>
      </c>
      <c r="E8" s="84"/>
      <c r="F8" s="84"/>
      <c r="G8" s="85"/>
      <c r="H8" s="77"/>
      <c r="I8" s="77"/>
      <c r="J8" s="77"/>
      <c r="K8" s="77"/>
      <c r="N8"/>
      <c r="O8"/>
      <c r="P8"/>
      <c r="Q8"/>
      <c r="R8"/>
      <c r="S8"/>
      <c r="T8"/>
      <c r="U8"/>
    </row>
    <row r="9" spans="1:21" ht="26.25" x14ac:dyDescent="0.25">
      <c r="A9" s="66" t="s">
        <v>15</v>
      </c>
      <c r="B9" s="67">
        <v>5.0349880178021245</v>
      </c>
      <c r="C9" s="168">
        <f>(B10+B9)*B5</f>
        <v>120.47381033892503</v>
      </c>
      <c r="D9" s="167"/>
      <c r="E9" s="80"/>
      <c r="F9" s="86"/>
      <c r="G9" s="85"/>
      <c r="H9" s="77"/>
      <c r="I9" s="77"/>
      <c r="J9" s="77"/>
      <c r="K9" s="77"/>
      <c r="N9"/>
      <c r="O9"/>
      <c r="P9"/>
      <c r="Q9"/>
      <c r="R9"/>
      <c r="S9"/>
      <c r="T9"/>
      <c r="U9"/>
    </row>
    <row r="10" spans="1:21" ht="26.25" x14ac:dyDescent="0.25">
      <c r="A10" s="68" t="s">
        <v>14</v>
      </c>
      <c r="B10" s="69">
        <v>12.175556316330024</v>
      </c>
      <c r="C10" s="168"/>
      <c r="D10" s="73">
        <f>B10*B5</f>
        <v>85.228894214310174</v>
      </c>
      <c r="E10" s="79"/>
      <c r="F10" s="86"/>
      <c r="G10" s="87"/>
      <c r="H10" s="77"/>
      <c r="I10" s="77"/>
      <c r="J10" s="77"/>
      <c r="K10" s="77"/>
      <c r="N10"/>
      <c r="O10"/>
      <c r="P10"/>
      <c r="Q10"/>
      <c r="R10"/>
      <c r="S10"/>
      <c r="T10"/>
      <c r="U10"/>
    </row>
    <row r="11" spans="1:21" x14ac:dyDescent="0.25">
      <c r="A11" s="5"/>
      <c r="B11" s="70">
        <v>32</v>
      </c>
      <c r="C11" s="88">
        <f>C8+C9</f>
        <v>224</v>
      </c>
      <c r="D11" s="88">
        <f>D8+D10</f>
        <v>224</v>
      </c>
      <c r="E11" s="89"/>
      <c r="F11" s="89"/>
      <c r="G11" s="89"/>
      <c r="H11" s="77"/>
      <c r="I11" s="77"/>
      <c r="J11" s="77"/>
      <c r="K11" s="77"/>
      <c r="N11"/>
      <c r="O11"/>
      <c r="P11"/>
      <c r="Q11"/>
      <c r="R11"/>
      <c r="S11"/>
      <c r="T11"/>
      <c r="U11"/>
    </row>
    <row r="12" spans="1:21" ht="9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N12"/>
      <c r="O12"/>
      <c r="P12"/>
      <c r="Q12"/>
      <c r="R12"/>
      <c r="S12"/>
      <c r="T12"/>
      <c r="U12"/>
    </row>
    <row r="13" spans="1:21" x14ac:dyDescent="0.25">
      <c r="A13" s="77"/>
      <c r="B13" s="77"/>
      <c r="C13" s="57">
        <f>(E5+D5)*B11</f>
        <v>64</v>
      </c>
      <c r="D13" s="57">
        <f>E5*B11</f>
        <v>32</v>
      </c>
      <c r="E13" s="77"/>
      <c r="F13" s="90" t="s">
        <v>32</v>
      </c>
      <c r="G13" s="77"/>
      <c r="H13" s="77"/>
      <c r="I13" s="77"/>
      <c r="J13" s="77"/>
      <c r="K13" s="77"/>
      <c r="N13"/>
      <c r="O13"/>
      <c r="P13"/>
      <c r="Q13"/>
      <c r="R13"/>
      <c r="S13"/>
      <c r="T13"/>
      <c r="U13"/>
    </row>
    <row r="14" spans="1:21" ht="36" customHeight="1" x14ac:dyDescent="0.25">
      <c r="A14" s="169" t="s">
        <v>27</v>
      </c>
      <c r="B14" s="169"/>
      <c r="C14" s="91">
        <f>C9-C13</f>
        <v>56.473810338925034</v>
      </c>
      <c r="D14" s="91">
        <f>D10-D13</f>
        <v>53.228894214310174</v>
      </c>
      <c r="F14" s="170" t="str">
        <f>IF((AND(((B9+B10)/B11)&gt;((D5+E5)/B5),(B10/B11)&gt;(E5/B5))),E2,G2)</f>
        <v>puede representarse llegando los 7 pacientes, a los 32 meses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/>
      <c r="R14"/>
      <c r="S14"/>
      <c r="T14"/>
      <c r="U14"/>
    </row>
    <row r="15" spans="1:21" ht="15.75" thickBot="1" x14ac:dyDescent="0.3">
      <c r="H15" s="60"/>
      <c r="I15" s="60"/>
      <c r="J15" s="60"/>
      <c r="K15" s="60"/>
      <c r="N15"/>
      <c r="O15"/>
      <c r="P15"/>
      <c r="Q15"/>
      <c r="R15"/>
      <c r="S15"/>
      <c r="T15"/>
      <c r="U15"/>
    </row>
    <row r="16" spans="1:21" ht="15.75" thickBot="1" x14ac:dyDescent="0.3">
      <c r="A16" s="133" t="s">
        <v>41</v>
      </c>
      <c r="B16" s="134"/>
      <c r="C16" s="135"/>
      <c r="D16" s="136"/>
      <c r="F16" s="77"/>
      <c r="G16" s="44" t="s">
        <v>42</v>
      </c>
      <c r="H16" s="137"/>
      <c r="I16" s="137"/>
      <c r="J16" s="137"/>
      <c r="K16" s="137"/>
      <c r="L16" s="137"/>
      <c r="M16" s="137"/>
      <c r="N16"/>
      <c r="O16" s="44" t="s">
        <v>43</v>
      </c>
      <c r="P16" s="44"/>
      <c r="Q16" s="44"/>
      <c r="R16" s="44"/>
      <c r="S16" s="44"/>
      <c r="T16" s="44"/>
      <c r="U16" s="44"/>
    </row>
    <row r="17" spans="1:23" ht="15.75" thickBot="1" x14ac:dyDescent="0.3">
      <c r="A17" s="138" t="s">
        <v>44</v>
      </c>
      <c r="B17" s="45"/>
      <c r="C17" s="45"/>
      <c r="G17" s="44" t="s">
        <v>22</v>
      </c>
      <c r="H17" s="44"/>
      <c r="I17" s="44"/>
      <c r="J17" s="44"/>
      <c r="K17" s="44"/>
      <c r="L17" s="44"/>
      <c r="M17" s="44"/>
      <c r="N17"/>
      <c r="O17" s="44" t="s">
        <v>22</v>
      </c>
      <c r="P17"/>
      <c r="Q17"/>
      <c r="R17"/>
      <c r="S17"/>
      <c r="T17"/>
      <c r="U17"/>
    </row>
    <row r="18" spans="1:23" ht="17.25" x14ac:dyDescent="0.25">
      <c r="A18" s="138" t="s">
        <v>45</v>
      </c>
      <c r="B18" s="45"/>
      <c r="C18" s="45"/>
      <c r="D18" s="72"/>
      <c r="G18" s="92">
        <v>1</v>
      </c>
      <c r="H18" s="139">
        <v>2</v>
      </c>
      <c r="I18" s="140">
        <v>3</v>
      </c>
      <c r="J18" s="140">
        <v>4</v>
      </c>
      <c r="K18" s="140">
        <v>5</v>
      </c>
      <c r="L18" s="140">
        <v>6</v>
      </c>
      <c r="M18" s="140">
        <v>7</v>
      </c>
      <c r="N18"/>
      <c r="O18" s="92">
        <v>1</v>
      </c>
      <c r="P18" s="141">
        <v>2</v>
      </c>
      <c r="Q18" s="140">
        <v>3</v>
      </c>
      <c r="R18" s="140">
        <v>4</v>
      </c>
      <c r="S18" s="140">
        <v>5</v>
      </c>
      <c r="T18" s="140">
        <v>6</v>
      </c>
      <c r="U18" s="140">
        <v>7</v>
      </c>
    </row>
    <row r="19" spans="1:23" x14ac:dyDescent="0.25">
      <c r="E19" s="142" t="s">
        <v>1</v>
      </c>
      <c r="F19" s="143">
        <v>1</v>
      </c>
      <c r="G19" s="144"/>
      <c r="H19" s="145"/>
      <c r="I19" s="146"/>
      <c r="J19" s="147"/>
      <c r="K19" s="147"/>
      <c r="L19" s="147"/>
      <c r="M19" s="58"/>
      <c r="N19" s="59"/>
      <c r="O19" s="144"/>
      <c r="P19" s="145"/>
      <c r="Q19" s="146"/>
      <c r="R19" s="147"/>
      <c r="S19" s="147"/>
      <c r="T19" s="147"/>
      <c r="U19" s="58"/>
      <c r="V19" s="148">
        <v>1</v>
      </c>
      <c r="W19" s="149" t="s">
        <v>1</v>
      </c>
    </row>
    <row r="20" spans="1:23" ht="15.75" thickBot="1" x14ac:dyDescent="0.3">
      <c r="E20" s="150"/>
      <c r="F20" s="143">
        <v>2</v>
      </c>
      <c r="G20" s="144"/>
      <c r="H20" s="145"/>
      <c r="I20" s="146"/>
      <c r="J20" s="147"/>
      <c r="K20" s="147"/>
      <c r="L20" s="147"/>
      <c r="M20" s="58"/>
      <c r="N20" s="59"/>
      <c r="O20" s="144"/>
      <c r="P20" s="145"/>
      <c r="Q20" s="146"/>
      <c r="R20" s="147"/>
      <c r="S20" s="147"/>
      <c r="T20" s="147"/>
      <c r="U20" s="58"/>
      <c r="V20" s="148">
        <v>2</v>
      </c>
    </row>
    <row r="21" spans="1:23" x14ac:dyDescent="0.25">
      <c r="A21" s="94" t="s">
        <v>38</v>
      </c>
      <c r="B21" s="95"/>
      <c r="C21" s="95"/>
      <c r="D21" s="96"/>
      <c r="E21" s="44"/>
      <c r="F21" s="143">
        <v>3</v>
      </c>
      <c r="G21" s="144"/>
      <c r="H21" s="145"/>
      <c r="I21" s="146"/>
      <c r="J21" s="147"/>
      <c r="K21" s="147"/>
      <c r="L21" s="147"/>
      <c r="M21" s="58"/>
      <c r="N21" s="59"/>
      <c r="O21" s="144"/>
      <c r="P21" s="145"/>
      <c r="Q21" s="146"/>
      <c r="R21" s="147"/>
      <c r="S21" s="147"/>
      <c r="T21" s="147"/>
      <c r="U21" s="58"/>
      <c r="V21" s="148">
        <v>3</v>
      </c>
    </row>
    <row r="22" spans="1:23" x14ac:dyDescent="0.25">
      <c r="A22" s="97" t="s">
        <v>33</v>
      </c>
      <c r="B22" s="98" t="s">
        <v>34</v>
      </c>
      <c r="C22" s="98" t="s">
        <v>35</v>
      </c>
      <c r="D22" s="99" t="s">
        <v>26</v>
      </c>
      <c r="F22" s="143">
        <v>4</v>
      </c>
      <c r="G22" s="144"/>
      <c r="H22" s="145"/>
      <c r="I22" s="146"/>
      <c r="J22" s="147"/>
      <c r="K22" s="147"/>
      <c r="L22" s="147"/>
      <c r="M22" s="58"/>
      <c r="N22" s="59"/>
      <c r="O22" s="144"/>
      <c r="P22" s="145"/>
      <c r="Q22" s="146"/>
      <c r="R22" s="147"/>
      <c r="S22" s="147"/>
      <c r="T22" s="147"/>
      <c r="U22" s="58"/>
      <c r="V22" s="148">
        <v>4</v>
      </c>
    </row>
    <row r="23" spans="1:23" x14ac:dyDescent="0.25">
      <c r="A23" s="104">
        <v>0.74880000000000002</v>
      </c>
      <c r="B23" s="100">
        <v>0.9</v>
      </c>
      <c r="C23" s="100">
        <f>B23-A23</f>
        <v>0.1512</v>
      </c>
      <c r="D23" s="101">
        <f>1/C23</f>
        <v>6.6137566137566139</v>
      </c>
      <c r="F23" s="143">
        <v>5</v>
      </c>
      <c r="G23" s="144"/>
      <c r="H23" s="145"/>
      <c r="I23" s="146"/>
      <c r="J23" s="147"/>
      <c r="K23" s="147"/>
      <c r="L23" s="147"/>
      <c r="M23" s="58"/>
      <c r="N23" s="59"/>
      <c r="O23" s="144"/>
      <c r="P23" s="145"/>
      <c r="Q23" s="146"/>
      <c r="R23" s="147"/>
      <c r="S23" s="147"/>
      <c r="T23" s="147"/>
      <c r="U23" s="58"/>
      <c r="V23" s="148">
        <v>5</v>
      </c>
    </row>
    <row r="24" spans="1:23" ht="15.75" thickBot="1" x14ac:dyDescent="0.3">
      <c r="A24" s="102">
        <v>88</v>
      </c>
      <c r="B24" s="151">
        <f>A23*D23</f>
        <v>4.9523809523809526</v>
      </c>
      <c r="C24" s="152">
        <f>C23*D23</f>
        <v>1</v>
      </c>
      <c r="D24" s="103">
        <f>(1-B23)*D23</f>
        <v>0.66137566137566128</v>
      </c>
      <c r="F24" s="143">
        <v>6</v>
      </c>
      <c r="G24" s="144"/>
      <c r="H24" s="145"/>
      <c r="I24" s="146"/>
      <c r="J24" s="147"/>
      <c r="K24" s="147"/>
      <c r="L24" s="147"/>
      <c r="M24" s="58"/>
      <c r="O24" s="144"/>
      <c r="P24" s="145"/>
      <c r="Q24" s="146"/>
      <c r="R24" s="147"/>
      <c r="S24" s="147"/>
      <c r="T24" s="147"/>
      <c r="U24" s="58"/>
      <c r="V24" s="148">
        <v>6</v>
      </c>
    </row>
    <row r="25" spans="1:23" x14ac:dyDescent="0.25">
      <c r="F25" s="143">
        <v>7</v>
      </c>
      <c r="G25" s="144"/>
      <c r="H25" s="145"/>
      <c r="I25" s="146"/>
      <c r="J25" s="147"/>
      <c r="K25" s="147"/>
      <c r="L25" s="147"/>
      <c r="M25" s="58"/>
      <c r="O25" s="144"/>
      <c r="P25" s="145"/>
      <c r="Q25" s="146"/>
      <c r="R25" s="147"/>
      <c r="S25" s="147"/>
      <c r="T25" s="147"/>
      <c r="U25" s="58"/>
      <c r="V25" s="148">
        <v>7</v>
      </c>
    </row>
    <row r="26" spans="1:23" x14ac:dyDescent="0.25">
      <c r="F26" s="143">
        <v>8</v>
      </c>
      <c r="G26" s="144"/>
      <c r="H26" s="145"/>
      <c r="I26" s="146"/>
      <c r="J26" s="147"/>
      <c r="K26" s="147"/>
      <c r="L26" s="147"/>
      <c r="M26" s="58"/>
      <c r="O26" s="144"/>
      <c r="P26" s="145"/>
      <c r="Q26" s="146"/>
      <c r="R26" s="147"/>
      <c r="S26" s="147"/>
      <c r="T26" s="147"/>
      <c r="U26" s="58"/>
      <c r="V26" s="148">
        <v>8</v>
      </c>
    </row>
    <row r="27" spans="1:23" x14ac:dyDescent="0.25">
      <c r="F27" s="143">
        <v>9</v>
      </c>
      <c r="G27" s="144"/>
      <c r="H27" s="145"/>
      <c r="I27" s="146"/>
      <c r="J27" s="147"/>
      <c r="K27" s="147"/>
      <c r="L27" s="147"/>
      <c r="M27" s="58"/>
      <c r="O27" s="144"/>
      <c r="P27" s="145"/>
      <c r="Q27" s="146"/>
      <c r="R27" s="147"/>
      <c r="S27" s="147"/>
      <c r="T27" s="147"/>
      <c r="U27" s="71"/>
      <c r="V27" s="148">
        <v>9</v>
      </c>
    </row>
    <row r="28" spans="1:23" x14ac:dyDescent="0.25">
      <c r="F28" s="143">
        <v>10</v>
      </c>
      <c r="G28" s="144"/>
      <c r="H28" s="145"/>
      <c r="I28" s="146"/>
      <c r="J28" s="147"/>
      <c r="K28" s="147"/>
      <c r="L28" s="147"/>
      <c r="M28" s="58"/>
      <c r="O28" s="144"/>
      <c r="P28" s="153"/>
      <c r="Q28" s="154"/>
      <c r="R28" s="155"/>
      <c r="S28" s="155"/>
      <c r="T28" s="155"/>
      <c r="U28" s="71"/>
      <c r="V28" s="148">
        <v>10</v>
      </c>
    </row>
    <row r="29" spans="1:23" x14ac:dyDescent="0.25">
      <c r="F29" s="143">
        <v>11</v>
      </c>
      <c r="G29" s="144"/>
      <c r="H29" s="145"/>
      <c r="I29" s="146"/>
      <c r="J29" s="147"/>
      <c r="K29" s="147"/>
      <c r="L29" s="147"/>
      <c r="M29" s="58"/>
      <c r="O29" s="144"/>
      <c r="P29" s="153"/>
      <c r="Q29" s="154"/>
      <c r="R29" s="155"/>
      <c r="S29" s="155"/>
      <c r="T29" s="155"/>
      <c r="U29" s="71"/>
      <c r="V29" s="148">
        <v>11</v>
      </c>
    </row>
    <row r="30" spans="1:23" x14ac:dyDescent="0.25">
      <c r="F30" s="143">
        <v>12</v>
      </c>
      <c r="G30" s="144"/>
      <c r="H30" s="145"/>
      <c r="I30" s="146"/>
      <c r="J30" s="155"/>
      <c r="K30" s="155"/>
      <c r="L30" s="155"/>
      <c r="M30" s="71"/>
      <c r="O30" s="144"/>
      <c r="P30" s="153"/>
      <c r="Q30" s="154"/>
      <c r="R30" s="155"/>
      <c r="S30" s="155"/>
      <c r="T30" s="155"/>
      <c r="U30" s="71"/>
      <c r="V30" s="148">
        <v>12</v>
      </c>
    </row>
    <row r="31" spans="1:23" x14ac:dyDescent="0.25">
      <c r="F31" s="143">
        <v>13</v>
      </c>
      <c r="G31" s="144"/>
      <c r="H31" s="145"/>
      <c r="I31" s="154"/>
      <c r="J31" s="155"/>
      <c r="K31" s="155"/>
      <c r="L31" s="155"/>
      <c r="M31" s="71"/>
      <c r="O31" s="144"/>
      <c r="P31" s="153"/>
      <c r="Q31" s="154"/>
      <c r="R31" s="155"/>
      <c r="S31" s="155"/>
      <c r="T31" s="155"/>
      <c r="U31" s="71"/>
      <c r="V31" s="148">
        <v>13</v>
      </c>
    </row>
    <row r="32" spans="1:23" x14ac:dyDescent="0.25">
      <c r="F32" s="143">
        <v>14</v>
      </c>
      <c r="G32" s="144"/>
      <c r="H32" s="145"/>
      <c r="I32" s="154"/>
      <c r="J32" s="155"/>
      <c r="K32" s="155"/>
      <c r="L32" s="155"/>
      <c r="M32" s="71"/>
      <c r="O32" s="144"/>
      <c r="P32" s="153"/>
      <c r="Q32" s="154"/>
      <c r="R32" s="155"/>
      <c r="S32" s="155"/>
      <c r="T32" s="155"/>
      <c r="U32" s="71"/>
      <c r="V32" s="148">
        <v>14</v>
      </c>
    </row>
    <row r="33" spans="6:22" x14ac:dyDescent="0.25">
      <c r="F33" s="143">
        <v>15</v>
      </c>
      <c r="G33" s="144"/>
      <c r="H33" s="145"/>
      <c r="I33" s="154"/>
      <c r="J33" s="155"/>
      <c r="K33" s="155"/>
      <c r="L33" s="155"/>
      <c r="M33" s="71"/>
      <c r="O33" s="144"/>
      <c r="P33" s="153"/>
      <c r="Q33" s="154"/>
      <c r="R33" s="155"/>
      <c r="S33" s="155"/>
      <c r="T33" s="155"/>
      <c r="U33" s="71"/>
      <c r="V33" s="148">
        <v>15</v>
      </c>
    </row>
    <row r="34" spans="6:22" x14ac:dyDescent="0.25">
      <c r="F34" s="143">
        <v>16</v>
      </c>
      <c r="G34" s="144"/>
      <c r="H34" s="145"/>
      <c r="I34" s="154"/>
      <c r="J34" s="155"/>
      <c r="K34" s="155"/>
      <c r="L34" s="155"/>
      <c r="M34" s="71"/>
      <c r="O34" s="144"/>
      <c r="P34" s="153"/>
      <c r="Q34" s="154"/>
      <c r="R34" s="155"/>
      <c r="S34" s="155"/>
      <c r="T34" s="155"/>
      <c r="U34" s="71"/>
      <c r="V34" s="148">
        <v>16</v>
      </c>
    </row>
    <row r="35" spans="6:22" x14ac:dyDescent="0.25">
      <c r="F35" s="143">
        <v>17</v>
      </c>
      <c r="G35" s="144"/>
      <c r="H35" s="145"/>
      <c r="I35" s="154"/>
      <c r="J35" s="155"/>
      <c r="K35" s="155"/>
      <c r="L35" s="155"/>
      <c r="M35" s="71"/>
      <c r="O35" s="144"/>
      <c r="P35" s="153"/>
      <c r="Q35" s="154"/>
      <c r="R35" s="155"/>
      <c r="S35" s="155"/>
      <c r="T35" s="155"/>
      <c r="U35" s="71"/>
      <c r="V35" s="148">
        <v>17</v>
      </c>
    </row>
    <row r="36" spans="6:22" x14ac:dyDescent="0.25">
      <c r="F36" s="143">
        <v>18</v>
      </c>
      <c r="G36" s="144"/>
      <c r="H36" s="145"/>
      <c r="I36" s="154"/>
      <c r="J36" s="155"/>
      <c r="K36" s="155"/>
      <c r="L36" s="155"/>
      <c r="M36" s="71"/>
      <c r="O36" s="144"/>
      <c r="P36" s="153"/>
      <c r="Q36" s="154"/>
      <c r="R36" s="155"/>
      <c r="S36" s="155"/>
      <c r="T36" s="155"/>
      <c r="U36" s="71"/>
      <c r="V36" s="148">
        <v>18</v>
      </c>
    </row>
    <row r="37" spans="6:22" x14ac:dyDescent="0.25">
      <c r="F37" s="143">
        <v>19</v>
      </c>
      <c r="G37" s="144"/>
      <c r="H37" s="145"/>
      <c r="I37" s="154"/>
      <c r="J37" s="155"/>
      <c r="K37" s="155"/>
      <c r="L37" s="155"/>
      <c r="M37" s="71"/>
      <c r="O37" s="144"/>
      <c r="P37" s="153"/>
      <c r="Q37" s="154"/>
      <c r="R37" s="155"/>
      <c r="S37" s="155"/>
      <c r="T37" s="155"/>
      <c r="U37" s="71"/>
      <c r="V37" s="148">
        <v>19</v>
      </c>
    </row>
    <row r="38" spans="6:22" x14ac:dyDescent="0.25">
      <c r="F38" s="143">
        <v>20</v>
      </c>
      <c r="G38" s="144"/>
      <c r="H38" s="145"/>
      <c r="I38" s="154"/>
      <c r="J38" s="155"/>
      <c r="K38" s="155"/>
      <c r="L38" s="155"/>
      <c r="M38" s="71"/>
      <c r="O38" s="144"/>
      <c r="P38" s="153"/>
      <c r="Q38" s="154"/>
      <c r="R38" s="155"/>
      <c r="S38" s="155"/>
      <c r="T38" s="155"/>
      <c r="U38" s="71"/>
      <c r="V38" s="148">
        <v>20</v>
      </c>
    </row>
    <row r="39" spans="6:22" x14ac:dyDescent="0.25">
      <c r="F39" s="143">
        <v>21</v>
      </c>
      <c r="G39" s="144"/>
      <c r="H39" s="145"/>
      <c r="I39" s="154"/>
      <c r="J39" s="155"/>
      <c r="K39" s="155"/>
      <c r="L39" s="155"/>
      <c r="M39" s="71"/>
      <c r="O39" s="144"/>
      <c r="P39" s="153"/>
      <c r="Q39" s="154"/>
      <c r="R39" s="155"/>
      <c r="S39" s="155"/>
      <c r="T39" s="155"/>
      <c r="U39" s="71"/>
      <c r="V39" s="148">
        <v>21</v>
      </c>
    </row>
    <row r="40" spans="6:22" x14ac:dyDescent="0.25">
      <c r="F40" s="143">
        <v>22</v>
      </c>
      <c r="G40" s="144"/>
      <c r="H40" s="145"/>
      <c r="I40" s="154"/>
      <c r="J40" s="155"/>
      <c r="K40" s="155"/>
      <c r="L40" s="155"/>
      <c r="M40" s="71"/>
      <c r="O40" s="144"/>
      <c r="P40" s="153"/>
      <c r="Q40" s="154"/>
      <c r="R40" s="155"/>
      <c r="S40" s="155"/>
      <c r="T40" s="155"/>
      <c r="U40" s="71"/>
      <c r="V40" s="148">
        <v>22</v>
      </c>
    </row>
    <row r="41" spans="6:22" x14ac:dyDescent="0.25">
      <c r="F41" s="143">
        <v>23</v>
      </c>
      <c r="G41" s="144"/>
      <c r="H41" s="145"/>
      <c r="I41" s="154"/>
      <c r="J41" s="155"/>
      <c r="K41" s="155"/>
      <c r="L41" s="155"/>
      <c r="M41" s="71"/>
      <c r="O41" s="144"/>
      <c r="P41" s="153"/>
      <c r="Q41" s="154"/>
      <c r="R41" s="155"/>
      <c r="S41" s="155"/>
      <c r="T41" s="155"/>
      <c r="U41" s="71"/>
      <c r="V41" s="148">
        <v>23</v>
      </c>
    </row>
    <row r="42" spans="6:22" x14ac:dyDescent="0.25">
      <c r="F42" s="143">
        <v>24</v>
      </c>
      <c r="G42" s="144"/>
      <c r="H42" s="145"/>
      <c r="I42" s="154"/>
      <c r="J42" s="155"/>
      <c r="K42" s="155"/>
      <c r="L42" s="155"/>
      <c r="M42" s="71"/>
      <c r="O42" s="144"/>
      <c r="P42" s="153"/>
      <c r="Q42" s="154"/>
      <c r="R42" s="155"/>
      <c r="S42" s="155"/>
      <c r="T42" s="155"/>
      <c r="U42" s="71"/>
      <c r="V42" s="148">
        <v>24</v>
      </c>
    </row>
    <row r="43" spans="6:22" x14ac:dyDescent="0.25">
      <c r="F43" s="143">
        <v>25</v>
      </c>
      <c r="G43" s="144"/>
      <c r="H43" s="145"/>
      <c r="I43" s="154"/>
      <c r="J43" s="155"/>
      <c r="K43" s="155"/>
      <c r="L43" s="155"/>
      <c r="M43" s="71"/>
      <c r="O43" s="144"/>
      <c r="P43" s="153"/>
      <c r="Q43" s="154"/>
      <c r="R43" s="155"/>
      <c r="S43" s="155"/>
      <c r="T43" s="155"/>
      <c r="U43" s="71"/>
      <c r="V43" s="148">
        <v>25</v>
      </c>
    </row>
    <row r="44" spans="6:22" x14ac:dyDescent="0.25">
      <c r="F44" s="143">
        <v>26</v>
      </c>
      <c r="G44" s="144"/>
      <c r="H44" s="145"/>
      <c r="I44" s="154"/>
      <c r="J44" s="155"/>
      <c r="K44" s="155"/>
      <c r="L44" s="155"/>
      <c r="M44" s="71"/>
      <c r="O44" s="144"/>
      <c r="P44" s="153"/>
      <c r="Q44" s="154"/>
      <c r="R44" s="155"/>
      <c r="S44" s="155"/>
      <c r="T44" s="155"/>
      <c r="U44" s="71"/>
      <c r="V44" s="148">
        <v>26</v>
      </c>
    </row>
    <row r="45" spans="6:22" x14ac:dyDescent="0.25">
      <c r="F45" s="143">
        <v>27</v>
      </c>
      <c r="G45" s="144"/>
      <c r="H45" s="145"/>
      <c r="I45" s="154"/>
      <c r="J45" s="155"/>
      <c r="K45" s="155"/>
      <c r="L45" s="155"/>
      <c r="M45" s="71"/>
      <c r="O45" s="144"/>
      <c r="P45" s="153"/>
      <c r="Q45" s="154"/>
      <c r="R45" s="155"/>
      <c r="S45" s="155"/>
      <c r="T45" s="155"/>
      <c r="U45" s="71"/>
      <c r="V45" s="148">
        <v>27</v>
      </c>
    </row>
    <row r="46" spans="6:22" x14ac:dyDescent="0.25">
      <c r="F46" s="143">
        <v>28</v>
      </c>
      <c r="G46" s="144"/>
      <c r="H46" s="145"/>
      <c r="I46" s="154"/>
      <c r="J46" s="155"/>
      <c r="K46" s="155"/>
      <c r="L46" s="155"/>
      <c r="M46" s="71"/>
      <c r="O46" s="144"/>
      <c r="P46" s="153"/>
      <c r="Q46" s="154"/>
      <c r="R46" s="155"/>
      <c r="S46" s="155"/>
      <c r="T46" s="155"/>
      <c r="U46" s="71"/>
      <c r="V46" s="148">
        <v>28</v>
      </c>
    </row>
    <row r="47" spans="6:22" x14ac:dyDescent="0.25">
      <c r="F47" s="143">
        <v>29</v>
      </c>
      <c r="G47" s="144"/>
      <c r="H47" s="145"/>
      <c r="I47" s="154"/>
      <c r="J47" s="155"/>
      <c r="K47" s="155"/>
      <c r="L47" s="155"/>
      <c r="M47" s="71"/>
      <c r="O47" s="144"/>
      <c r="P47" s="153"/>
      <c r="Q47" s="154"/>
      <c r="R47" s="155"/>
      <c r="S47" s="155"/>
      <c r="T47" s="155"/>
      <c r="U47" s="71"/>
      <c r="V47" s="148">
        <v>29</v>
      </c>
    </row>
    <row r="48" spans="6:22" x14ac:dyDescent="0.25">
      <c r="F48" s="143">
        <v>30</v>
      </c>
      <c r="G48" s="144"/>
      <c r="H48" s="145"/>
      <c r="I48" s="154"/>
      <c r="J48" s="155"/>
      <c r="K48" s="155"/>
      <c r="L48" s="155"/>
      <c r="M48" s="71"/>
      <c r="O48" s="144"/>
      <c r="P48" s="153"/>
      <c r="Q48" s="154"/>
      <c r="R48" s="155"/>
      <c r="S48" s="155"/>
      <c r="T48" s="155"/>
      <c r="U48" s="71"/>
      <c r="V48" s="148">
        <v>30</v>
      </c>
    </row>
    <row r="49" spans="6:22" x14ac:dyDescent="0.25">
      <c r="F49" s="143">
        <v>31</v>
      </c>
      <c r="G49" s="144"/>
      <c r="H49" s="145"/>
      <c r="I49" s="154"/>
      <c r="J49" s="155"/>
      <c r="K49" s="155"/>
      <c r="L49" s="155"/>
      <c r="M49" s="71"/>
      <c r="O49" s="144"/>
      <c r="P49" s="153"/>
      <c r="Q49" s="154"/>
      <c r="R49" s="155"/>
      <c r="S49" s="155"/>
      <c r="T49" s="155"/>
      <c r="U49" s="71"/>
      <c r="V49" s="148">
        <v>31</v>
      </c>
    </row>
    <row r="50" spans="6:22" x14ac:dyDescent="0.25">
      <c r="F50" s="143">
        <v>32</v>
      </c>
      <c r="G50" s="144"/>
      <c r="H50" s="145"/>
      <c r="I50" s="154"/>
      <c r="J50" s="155"/>
      <c r="K50" s="155"/>
      <c r="L50" s="155"/>
      <c r="M50" s="71"/>
      <c r="O50" s="144"/>
      <c r="P50" s="153"/>
      <c r="Q50" s="154"/>
      <c r="R50" s="155"/>
      <c r="S50" s="155"/>
      <c r="T50" s="155"/>
      <c r="U50" s="71"/>
      <c r="V50" s="148">
        <v>32</v>
      </c>
    </row>
    <row r="51" spans="6:22" ht="18" thickBot="1" x14ac:dyDescent="0.3">
      <c r="G51" s="92">
        <v>1</v>
      </c>
      <c r="H51" s="156">
        <v>2</v>
      </c>
      <c r="I51" s="140">
        <v>3</v>
      </c>
      <c r="J51" s="140">
        <v>4</v>
      </c>
      <c r="K51" s="140">
        <v>5</v>
      </c>
      <c r="L51" s="140">
        <v>6</v>
      </c>
      <c r="M51" s="140">
        <v>7</v>
      </c>
      <c r="N51"/>
      <c r="O51" s="92">
        <v>1</v>
      </c>
      <c r="P51" s="157">
        <v>2</v>
      </c>
      <c r="Q51" s="140">
        <v>3</v>
      </c>
      <c r="R51" s="140">
        <v>4</v>
      </c>
      <c r="S51" s="140">
        <v>5</v>
      </c>
      <c r="T51" s="140">
        <v>6</v>
      </c>
      <c r="U51" s="140">
        <v>7</v>
      </c>
    </row>
    <row r="52" spans="6:22" x14ac:dyDescent="0.25">
      <c r="G52" s="44" t="s">
        <v>22</v>
      </c>
      <c r="N52"/>
      <c r="O52" s="44" t="s">
        <v>22</v>
      </c>
      <c r="P52"/>
      <c r="Q52"/>
      <c r="R52"/>
    </row>
    <row r="53" spans="6:22" x14ac:dyDescent="0.25">
      <c r="G53" s="44" t="s">
        <v>42</v>
      </c>
      <c r="N53"/>
      <c r="O53" s="44" t="s">
        <v>43</v>
      </c>
      <c r="P53"/>
      <c r="Q53"/>
      <c r="R53"/>
    </row>
  </sheetData>
  <mergeCells count="4">
    <mergeCell ref="D8:D9"/>
    <mergeCell ref="C9:C10"/>
    <mergeCell ref="A14:B14"/>
    <mergeCell ref="F14:P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PtSLEv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2021-06-28T08:00:16Z</dcterms:modified>
</cp:coreProperties>
</file>