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10924-Galo\0-Datos\10-Temas publc\20210920-VÑ EMPEROR-Preserved\"/>
    </mc:Choice>
  </mc:AlternateContent>
  <xr:revisionPtr revIDLastSave="0" documentId="13_ncr:1_{6E86C310-3C0E-4CAC-93FD-08E60488364B}" xr6:coauthVersionLast="47" xr6:coauthVersionMax="47" xr10:uidLastSave="{00000000-0000-0000-0000-000000000000}"/>
  <bookViews>
    <workbookView xWindow="-110" yWindow="-110" windowWidth="19420" windowHeight="10420" tabRatio="599" xr2:uid="{00000000-000D-0000-FFFF-FFFF00000000}"/>
  </bookViews>
  <sheets>
    <sheet name="PtSLEv1, InsCar" sheetId="3" r:id="rId1"/>
    <sheet name="PtSLEv2, MortCV InsCar" sheetId="6" r:id="rId2"/>
    <sheet name="Gráf1 InsCar, 3x3" sheetId="10" r:id="rId3"/>
    <sheet name="Gráf2 MortCV InsCar, 3x3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9" l="1"/>
  <c r="C24" i="10" l="1"/>
  <c r="D13" i="10"/>
  <c r="C13" i="10"/>
  <c r="C8" i="10"/>
  <c r="B5" i="10"/>
  <c r="D10" i="10" s="1"/>
  <c r="D14" i="10" s="1"/>
  <c r="A1" i="10"/>
  <c r="D7" i="10" s="1"/>
  <c r="C22" i="9"/>
  <c r="D22" i="9" s="1"/>
  <c r="D23" i="9" s="1"/>
  <c r="D13" i="9"/>
  <c r="C13" i="9"/>
  <c r="C8" i="9"/>
  <c r="D10" i="9"/>
  <c r="E2" i="9"/>
  <c r="A1" i="9"/>
  <c r="D7" i="9" s="1"/>
  <c r="F21" i="6"/>
  <c r="A21" i="6"/>
  <c r="C19" i="6"/>
  <c r="B19" i="6"/>
  <c r="J15" i="6"/>
  <c r="I15" i="6"/>
  <c r="I16" i="6" s="1"/>
  <c r="I13" i="6"/>
  <c r="F13" i="6"/>
  <c r="D13" i="6"/>
  <c r="I12" i="6"/>
  <c r="F12" i="6"/>
  <c r="B21" i="6" s="1"/>
  <c r="D12" i="6"/>
  <c r="I11" i="6"/>
  <c r="F11" i="6"/>
  <c r="H26" i="6" s="1"/>
  <c r="D11" i="6"/>
  <c r="I8" i="6"/>
  <c r="H8" i="6"/>
  <c r="E11" i="6" s="1"/>
  <c r="E2" i="10" l="1"/>
  <c r="D24" i="10"/>
  <c r="D25" i="10" s="1"/>
  <c r="D14" i="9"/>
  <c r="D8" i="10"/>
  <c r="D11" i="10" s="1"/>
  <c r="C7" i="10"/>
  <c r="C9" i="10"/>
  <c r="C14" i="10" s="1"/>
  <c r="F14" i="10"/>
  <c r="D8" i="9"/>
  <c r="B23" i="9"/>
  <c r="C7" i="9"/>
  <c r="C9" i="9"/>
  <c r="C14" i="9" s="1"/>
  <c r="F14" i="9"/>
  <c r="C23" i="9"/>
  <c r="E13" i="6"/>
  <c r="H13" i="6" s="1"/>
  <c r="H29" i="6" s="1"/>
  <c r="K29" i="6" s="1"/>
  <c r="C21" i="6"/>
  <c r="E12" i="6"/>
  <c r="H12" i="6" s="1"/>
  <c r="H11" i="6"/>
  <c r="G15" i="6"/>
  <c r="D21" i="6" s="1"/>
  <c r="D11" i="9" l="1"/>
  <c r="B25" i="10"/>
  <c r="C25" i="10"/>
  <c r="C11" i="10"/>
  <c r="C11" i="9"/>
  <c r="C23" i="6"/>
  <c r="H28" i="6" s="1"/>
  <c r="K28" i="6" s="1"/>
  <c r="F15" i="6"/>
  <c r="B23" i="6"/>
  <c r="H27" i="6" s="1"/>
  <c r="K27" i="6" s="1"/>
  <c r="F16" i="6" l="1"/>
  <c r="F23" i="6" s="1"/>
  <c r="D23" i="6"/>
  <c r="H30" i="6"/>
  <c r="K30" i="6" s="1"/>
  <c r="I29" i="6" l="1"/>
  <c r="I27" i="6"/>
  <c r="I28" i="6"/>
  <c r="A21" i="3" l="1"/>
  <c r="F21" i="3" l="1"/>
  <c r="C19" i="3"/>
  <c r="B19" i="3"/>
  <c r="J16" i="3"/>
  <c r="I16" i="3"/>
  <c r="J15" i="3"/>
  <c r="I15" i="3"/>
  <c r="I13" i="3"/>
  <c r="F13" i="3"/>
  <c r="D13" i="3"/>
  <c r="I12" i="3"/>
  <c r="F12" i="3"/>
  <c r="G15" i="3" s="1"/>
  <c r="D21" i="3" s="1"/>
  <c r="D12" i="3"/>
  <c r="I11" i="3"/>
  <c r="F11" i="3"/>
  <c r="H26" i="3" s="1"/>
  <c r="D11" i="3"/>
  <c r="I8" i="3"/>
  <c r="H8" i="3"/>
  <c r="E11" i="3" s="1"/>
  <c r="H11" i="3" s="1"/>
  <c r="E13" i="3" l="1"/>
  <c r="C23" i="3" s="1"/>
  <c r="E12" i="3"/>
  <c r="B21" i="3"/>
  <c r="C21" i="3"/>
  <c r="H12" i="3" l="1"/>
  <c r="B23" i="3"/>
  <c r="D23" i="3" s="1"/>
  <c r="H13" i="3"/>
  <c r="H29" i="3" s="1"/>
  <c r="K29" i="3" s="1"/>
  <c r="F15" i="3"/>
  <c r="F16" i="3" s="1"/>
  <c r="H28" i="3" l="1"/>
  <c r="K28" i="3" s="1"/>
  <c r="H27" i="3"/>
  <c r="F23" i="3"/>
  <c r="H30" i="3" l="1"/>
  <c r="K30" i="3" s="1"/>
  <c r="K27" i="3"/>
  <c r="I29" i="3"/>
  <c r="I27" i="3" l="1"/>
  <c r="I28" i="3"/>
</calcChain>
</file>

<file path=xl/sharedStrings.xml><?xml version="1.0" encoding="utf-8"?>
<sst xmlns="http://schemas.openxmlformats.org/spreadsheetml/2006/main" count="143" uniqueCount="57">
  <si>
    <t>Supervivencia</t>
  </si>
  <si>
    <t>Diferencia</t>
  </si>
  <si>
    <t xml:space="preserve">en </t>
  </si>
  <si>
    <t>días</t>
  </si>
  <si>
    <t>en</t>
  </si>
  <si>
    <t>Dif Medias = PtSLEv,</t>
  </si>
  <si>
    <t>El área de referencia representa</t>
  </si>
  <si>
    <t>Área de referencia</t>
  </si>
  <si>
    <t>En un área de:</t>
  </si>
  <si>
    <t>Media t con Ev,</t>
  </si>
  <si>
    <t>Resto de t sin éxito</t>
  </si>
  <si>
    <t>tSLEv sin la intervención</t>
  </si>
  <si>
    <t>PtSLEv por la intervención</t>
  </si>
  <si>
    <t>Área Bajo la Curva (ABC) por píxeles</t>
  </si>
  <si>
    <t>Tiempo medio que permenecen con evento</t>
  </si>
  <si>
    <t>Tiempo medio de Supervivencia Libre de Evento (tSLEv)</t>
  </si>
  <si>
    <t>Calculadora del "Tiempo medio con Evento" (t con Ev) y de la "Prolongación del Tiempo medio con Evento (Pt con Ev)"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</si>
  <si>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</si>
  <si>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</si>
  <si>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</si>
  <si>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</si>
  <si>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</si>
  <si>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</si>
  <si>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</si>
  <si>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NNT</t>
  </si>
  <si>
    <t xml:space="preserve">NOTA: </t>
  </si>
  <si>
    <t>Distribuir cuadros verdes tras todos los supervivientes al evento</t>
  </si>
  <si>
    <t>Placebo</t>
  </si>
  <si>
    <t>Personas</t>
  </si>
  <si>
    <t>RA interv</t>
  </si>
  <si>
    <t>RA contr</t>
  </si>
  <si>
    <t>RAR</t>
  </si>
  <si>
    <t>destinos NNT</t>
  </si>
  <si>
    <t>dias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</si>
  <si>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t con Ev</t>
    </r>
    <r>
      <rPr>
        <sz val="10"/>
        <rFont val="Calibri"/>
        <family val="2"/>
        <scheme val="minor"/>
      </rPr>
      <t xml:space="preserve">: tiempo medio que permanecen con evento; </t>
    </r>
    <r>
      <rPr>
        <b/>
        <sz val="10"/>
        <rFont val="Calibri"/>
        <family val="2"/>
        <scheme val="minor"/>
      </rPr>
      <t>tSLEv:</t>
    </r>
    <r>
      <rPr>
        <sz val="10"/>
        <rFont val="Calibri"/>
        <family val="2"/>
        <scheme val="minor"/>
      </rPr>
      <t xml:space="preserve"> tiempo medio de supervivencia librede evento; </t>
    </r>
    <r>
      <rPr>
        <b/>
        <sz val="10"/>
        <rFont val="Calibri"/>
        <family val="2"/>
        <scheme val="minor"/>
      </rPr>
      <t>PtSLEv:</t>
    </r>
    <r>
      <rPr>
        <sz val="10"/>
        <rFont val="Calibri"/>
        <family val="2"/>
        <scheme val="minor"/>
      </rPr>
      <t xml:space="preserve"> prolongación del tiempo medio de supervivencia libre de evento.</t>
    </r>
  </si>
  <si>
    <t>meses</t>
  </si>
  <si>
    <t>Empaglifozina</t>
  </si>
  <si>
    <t>Meses</t>
  </si>
  <si>
    <t>Area grupo intervención</t>
  </si>
  <si>
    <t>Area grupo control</t>
  </si>
  <si>
    <t>Anker SD, Butler J, Filippatos G, on behalf of the EMPEROR-Preserved Trial Investigators. Empagliflozin in Heart Failure with a Preserved Ejection Fraction. N Engl J Med. 2021 Aug 27. doi: 10.1056/NEJMoa2107038.</t>
  </si>
  <si>
    <t>Tto estándar + Empaglifozina, n= 2997</t>
  </si>
  <si>
    <t>Tto estándar + Placebo, n= 2991</t>
  </si>
  <si>
    <t>Los 3 destinos del NNT (3dNNT)</t>
  </si>
  <si>
    <t>Los 3 tiempos biográficos (3tB)</t>
  </si>
  <si>
    <r>
      <rPr>
        <b/>
        <sz val="11"/>
        <color rgb="FF993300"/>
        <rFont val="Calibri"/>
        <family val="2"/>
        <scheme val="minor"/>
      </rPr>
      <t>Tabla t-2:</t>
    </r>
    <r>
      <rPr>
        <b/>
        <sz val="11"/>
        <rFont val="Calibri"/>
        <family val="2"/>
        <scheme val="minor"/>
      </rPr>
      <t xml:space="preserve"> Cálculo de la "Prolongación del tiempo de Supervivencia Libre de Evento" (PtSLEv) por las áreas bajo las curvas.</t>
    </r>
  </si>
  <si>
    <r>
      <rPr>
        <b/>
        <sz val="11"/>
        <color rgb="FF993300"/>
        <rFont val="Calibri"/>
        <family val="2"/>
        <scheme val="minor"/>
      </rPr>
      <t>Tabla t-1:</t>
    </r>
    <r>
      <rPr>
        <b/>
        <sz val="11"/>
        <rFont val="Calibri"/>
        <family val="2"/>
        <scheme val="minor"/>
      </rPr>
      <t xml:space="preserve"> Cálculo de la "Prolongación del tiempo de Supervivencia Libre de Evento" (PtSLEv) por las áreas bajo las curvas.</t>
    </r>
  </si>
  <si>
    <t>En 24 meses por HR</t>
  </si>
  <si>
    <t>20210827-ECA Emperor-Pres 24m, ICC 82II+18III FEVI 54, Tto[Empa vs Pl], -Hosp ICC. Anker</t>
  </si>
  <si>
    <r>
      <t>Variable no experiencial: ¿</t>
    </r>
    <r>
      <rPr>
        <sz val="10"/>
        <color rgb="FF0000FF"/>
        <rFont val="Calibri"/>
        <family val="2"/>
        <scheme val="minor"/>
      </rPr>
      <t>1</t>
    </r>
    <r>
      <rPr>
        <b/>
        <vertAlign val="superscript"/>
        <sz val="10"/>
        <color rgb="FF0000FF"/>
        <rFont val="Calibri"/>
        <family val="2"/>
        <scheme val="minor"/>
      </rPr>
      <t>os</t>
    </r>
    <r>
      <rPr>
        <b/>
        <sz val="10"/>
        <color rgb="FF0000FF"/>
        <rFont val="Calibri"/>
        <family val="2"/>
        <scheme val="minor"/>
      </rPr>
      <t xml:space="preserve"> </t>
    </r>
    <r>
      <rPr>
        <sz val="10"/>
        <color rgb="FF0000FF"/>
        <rFont val="Calibri"/>
        <family val="2"/>
        <scheme val="minor"/>
      </rPr>
      <t>eventos de</t>
    </r>
    <r>
      <rPr>
        <b/>
        <sz val="10"/>
        <color rgb="FF0000FF"/>
        <rFont val="Calibri"/>
        <family val="2"/>
        <scheme val="minor"/>
      </rPr>
      <t xml:space="preserve"> MortCvinsucár?</t>
    </r>
  </si>
  <si>
    <r>
      <t>1</t>
    </r>
    <r>
      <rPr>
        <b/>
        <vertAlign val="superscript"/>
        <sz val="10"/>
        <rFont val="Calibri"/>
        <family val="2"/>
        <scheme val="minor"/>
      </rPr>
      <t>er</t>
    </r>
    <r>
      <rPr>
        <b/>
        <sz val="10"/>
        <rFont val="Calibri"/>
        <family val="2"/>
        <scheme val="minor"/>
      </rPr>
      <t xml:space="preserve"> evento de [MortCV u Hospitalización Insuf Cardiaca]</t>
    </r>
  </si>
  <si>
    <r>
      <t>1</t>
    </r>
    <r>
      <rPr>
        <b/>
        <vertAlign val="superscript"/>
        <sz val="10"/>
        <rFont val="Calibri"/>
        <family val="2"/>
        <scheme val="minor"/>
      </rPr>
      <t>er</t>
    </r>
    <r>
      <rPr>
        <b/>
        <sz val="10"/>
        <rFont val="Calibri"/>
        <family val="2"/>
        <scheme val="minor"/>
      </rPr>
      <t xml:space="preserve"> evento de Hospitalización por Insuf Cardiaca</t>
    </r>
  </si>
  <si>
    <r>
      <t>1</t>
    </r>
    <r>
      <rPr>
        <vertAlign val="superscript"/>
        <sz val="10"/>
        <rFont val="Calibri"/>
        <family val="2"/>
        <scheme val="minor"/>
      </rPr>
      <t>er</t>
    </r>
    <r>
      <rPr>
        <sz val="10"/>
        <rFont val="Calibri"/>
        <family val="2"/>
        <scheme val="minor"/>
      </rPr>
      <t xml:space="preserve"> evento de [MortCV u Hospitalización Insuf Cardiaca]</t>
    </r>
  </si>
  <si>
    <r>
      <t>1</t>
    </r>
    <r>
      <rPr>
        <vertAlign val="superscript"/>
        <sz val="10"/>
        <rFont val="Calibri"/>
        <family val="2"/>
        <scheme val="minor"/>
      </rPr>
      <t xml:space="preserve">er </t>
    </r>
    <r>
      <rPr>
        <sz val="10"/>
        <rFont val="Calibri"/>
        <family val="2"/>
        <scheme val="minor"/>
      </rPr>
      <t>evento de Hospitalización por Insuficiencia Cardiaca</t>
    </r>
  </si>
  <si>
    <r>
      <rPr>
        <b/>
        <sz val="14"/>
        <color rgb="FF993300"/>
        <rFont val="Calibri"/>
        <family val="2"/>
        <scheme val="minor"/>
      </rPr>
      <t xml:space="preserve">Gráfico g-1: </t>
    </r>
    <r>
      <rPr>
        <b/>
        <sz val="14"/>
        <color theme="1"/>
        <rFont val="Calibri"/>
        <family val="2"/>
        <scheme val="minor"/>
      </rPr>
      <t>Cruce de "Los 3 tiempos biográficos (3tB)" con "Los 3 destinos del NNT (3dNNT)" en "1</t>
    </r>
    <r>
      <rPr>
        <b/>
        <vertAlign val="superscript"/>
        <sz val="14"/>
        <color theme="1"/>
        <rFont val="Calibri"/>
        <family val="2"/>
        <scheme val="minor"/>
      </rPr>
      <t>er</t>
    </r>
    <r>
      <rPr>
        <b/>
        <sz val="14"/>
        <color theme="1"/>
        <rFont val="Calibri"/>
        <family val="2"/>
        <scheme val="minor"/>
      </rPr>
      <t xml:space="preserve"> evento de Hospitalización por Insuficiencia cardíaca", durante un seguimiento de 24 meses.</t>
    </r>
  </si>
  <si>
    <r>
      <rPr>
        <b/>
        <sz val="14"/>
        <color rgb="FF993300"/>
        <rFont val="Calibri"/>
        <family val="2"/>
        <scheme val="minor"/>
      </rPr>
      <t xml:space="preserve">Gráfico g-2: </t>
    </r>
    <r>
      <rPr>
        <b/>
        <sz val="14"/>
        <color theme="1"/>
        <rFont val="Calibri"/>
        <family val="2"/>
        <scheme val="minor"/>
      </rPr>
      <t>Cruce de "Los 3 tiempos biográficos (3tB") con "Los 3 destinos del NNT (3dNNT)")” en la variable combinada "1</t>
    </r>
    <r>
      <rPr>
        <b/>
        <vertAlign val="superscript"/>
        <sz val="14"/>
        <color theme="1"/>
        <rFont val="Calibri"/>
        <family val="2"/>
        <scheme val="minor"/>
      </rPr>
      <t>er</t>
    </r>
    <r>
      <rPr>
        <b/>
        <sz val="14"/>
        <color theme="1"/>
        <rFont val="Calibri"/>
        <family val="2"/>
        <scheme val="minor"/>
      </rPr>
      <t xml:space="preserve"> evento de [MortCV u  Hosp Insuf cardíaca]", durante un seguimiento de 24 meses.</t>
    </r>
  </si>
  <si>
    <r>
      <t>1</t>
    </r>
    <r>
      <rPr>
        <b/>
        <vertAlign val="superscript"/>
        <sz val="10"/>
        <rFont val="Calibri"/>
        <family val="2"/>
        <scheme val="minor"/>
      </rPr>
      <t xml:space="preserve">er </t>
    </r>
    <r>
      <rPr>
        <b/>
        <sz val="10"/>
        <rFont val="Calibri"/>
        <family val="2"/>
        <scheme val="minor"/>
      </rPr>
      <t>evento de Hospitalización por Insuficiencia Cardiaca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</si>
</sst>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0"/>
    <numFmt numFmtId="166" formatCode="_-* #,##0.0\ _€_-;\-* #,##0.0\ _€_-;_-* &quot;-&quot;??\ _€_-;_-@_-"/>
    <numFmt numFmtId="167" formatCode="0.0%"/>
    <numFmt numFmtId="168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933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993300"/>
      <name val="Calibri"/>
      <family val="2"/>
      <scheme val="minor"/>
    </font>
    <font>
      <b/>
      <sz val="10"/>
      <color rgb="FF0000FF"/>
      <name val="Calibri"/>
      <family val="2"/>
    </font>
    <font>
      <b/>
      <vertAlign val="superscript"/>
      <sz val="10"/>
      <color rgb="FF0000FF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FF66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Fill="1"/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0" fontId="3" fillId="0" borderId="9" xfId="0" applyFont="1" applyBorder="1"/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Border="1"/>
    <xf numFmtId="0" fontId="6" fillId="0" borderId="16" xfId="0" applyFont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2" fontId="3" fillId="0" borderId="7" xfId="0" applyNumberFormat="1" applyFont="1" applyFill="1" applyBorder="1" applyAlignment="1">
      <alignment horizontal="center" wrapText="1"/>
    </xf>
    <xf numFmtId="2" fontId="3" fillId="3" borderId="0" xfId="1" applyNumberFormat="1" applyFont="1" applyFill="1" applyBorder="1" applyAlignment="1">
      <alignment horizontal="center"/>
    </xf>
    <xf numFmtId="2" fontId="3" fillId="3" borderId="12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4" fontId="3" fillId="3" borderId="2" xfId="0" applyNumberFormat="1" applyFont="1" applyFill="1" applyBorder="1"/>
    <xf numFmtId="166" fontId="3" fillId="0" borderId="2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/>
    </xf>
    <xf numFmtId="167" fontId="3" fillId="2" borderId="10" xfId="2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168" fontId="3" fillId="3" borderId="5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" fontId="15" fillId="0" borderId="0" xfId="0" applyNumberFormat="1" applyFont="1"/>
    <xf numFmtId="0" fontId="19" fillId="0" borderId="0" xfId="0" applyFont="1" applyAlignment="1">
      <alignment vertical="center"/>
    </xf>
    <xf numFmtId="167" fontId="19" fillId="0" borderId="0" xfId="2" applyNumberFormat="1" applyFont="1" applyAlignment="1">
      <alignment horizontal="left" vertical="center"/>
    </xf>
    <xf numFmtId="0" fontId="19" fillId="0" borderId="0" xfId="0" applyFont="1"/>
    <xf numFmtId="49" fontId="19" fillId="0" borderId="0" xfId="0" applyNumberFormat="1" applyFont="1"/>
    <xf numFmtId="1" fontId="19" fillId="3" borderId="0" xfId="0" applyNumberFormat="1" applyFont="1" applyFill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1" fontId="15" fillId="2" borderId="7" xfId="0" applyNumberFormat="1" applyFont="1" applyFill="1" applyBorder="1" applyAlignment="1">
      <alignment horizontal="center" vertical="center"/>
    </xf>
    <xf numFmtId="9" fontId="16" fillId="0" borderId="0" xfId="2" applyFont="1" applyFill="1" applyBorder="1" applyAlignment="1">
      <alignment horizontal="center" vertical="center"/>
    </xf>
    <xf numFmtId="9" fontId="21" fillId="0" borderId="0" xfId="2" applyFont="1" applyFill="1" applyBorder="1" applyAlignment="1">
      <alignment horizontal="center" vertical="center"/>
    </xf>
    <xf numFmtId="9" fontId="12" fillId="0" borderId="0" xfId="2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0" fontId="19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 wrapText="1"/>
    </xf>
    <xf numFmtId="2" fontId="11" fillId="2" borderId="7" xfId="0" applyNumberFormat="1" applyFont="1" applyFill="1" applyBorder="1" applyAlignment="1">
      <alignment vertical="center"/>
    </xf>
    <xf numFmtId="167" fontId="12" fillId="0" borderId="0" xfId="2" applyNumberFormat="1" applyFont="1" applyAlignment="1">
      <alignment horizontal="center" vertical="center"/>
    </xf>
    <xf numFmtId="167" fontId="12" fillId="0" borderId="0" xfId="0" applyNumberFormat="1" applyFont="1" applyAlignment="1">
      <alignment vertical="center" wrapText="1"/>
    </xf>
    <xf numFmtId="0" fontId="20" fillId="0" borderId="7" xfId="0" applyFont="1" applyBorder="1" applyAlignment="1">
      <alignment horizontal="right" wrapText="1"/>
    </xf>
    <xf numFmtId="2" fontId="20" fillId="2" borderId="7" xfId="0" applyNumberFormat="1" applyFont="1" applyFill="1" applyBorder="1" applyAlignment="1">
      <alignment vertical="center"/>
    </xf>
    <xf numFmtId="167" fontId="16" fillId="0" borderId="0" xfId="2" applyNumberFormat="1" applyFont="1" applyFill="1" applyBorder="1" applyAlignment="1">
      <alignment vertical="center"/>
    </xf>
    <xf numFmtId="0" fontId="15" fillId="0" borderId="7" xfId="0" applyFont="1" applyBorder="1" applyAlignment="1">
      <alignment horizontal="right" wrapText="1"/>
    </xf>
    <xf numFmtId="2" fontId="15" fillId="2" borderId="7" xfId="0" applyNumberFormat="1" applyFont="1" applyFill="1" applyBorder="1" applyAlignment="1">
      <alignment vertical="center"/>
    </xf>
    <xf numFmtId="1" fontId="15" fillId="0" borderId="7" xfId="0" applyNumberFormat="1" applyFont="1" applyBorder="1" applyAlignment="1">
      <alignment vertical="center"/>
    </xf>
    <xf numFmtId="167" fontId="16" fillId="0" borderId="0" xfId="2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vertical="center"/>
    </xf>
    <xf numFmtId="1" fontId="22" fillId="0" borderId="7" xfId="0" applyNumberFormat="1" applyFont="1" applyBorder="1" applyAlignment="1">
      <alignment horizontal="right" vertical="center"/>
    </xf>
    <xf numFmtId="9" fontId="19" fillId="0" borderId="0" xfId="0" applyNumberFormat="1" applyFont="1"/>
    <xf numFmtId="0" fontId="19" fillId="0" borderId="0" xfId="0" applyFont="1" applyAlignment="1">
      <alignment horizontal="left" vertical="top"/>
    </xf>
    <xf numFmtId="165" fontId="15" fillId="3" borderId="7" xfId="0" applyNumberFormat="1" applyFont="1" applyFill="1" applyBorder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0" fillId="5" borderId="7" xfId="0" applyFill="1" applyBorder="1"/>
    <xf numFmtId="0" fontId="0" fillId="6" borderId="7" xfId="0" applyFill="1" applyBorder="1"/>
    <xf numFmtId="0" fontId="25" fillId="0" borderId="0" xfId="0" applyFont="1" applyAlignment="1">
      <alignment horizontal="center" vertical="center"/>
    </xf>
    <xf numFmtId="0" fontId="19" fillId="0" borderId="17" xfId="0" applyFont="1" applyBorder="1"/>
    <xf numFmtId="0" fontId="19" fillId="0" borderId="18" xfId="0" applyFont="1" applyBorder="1"/>
    <xf numFmtId="0" fontId="19" fillId="0" borderId="19" xfId="0" applyFont="1" applyBorder="1"/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10" fontId="19" fillId="0" borderId="20" xfId="0" applyNumberFormat="1" applyFont="1" applyBorder="1" applyAlignment="1">
      <alignment horizontal="center"/>
    </xf>
    <xf numFmtId="165" fontId="19" fillId="2" borderId="21" xfId="0" applyNumberFormat="1" applyFont="1" applyFill="1" applyBorder="1" applyAlignment="1">
      <alignment horizontal="center"/>
    </xf>
    <xf numFmtId="0" fontId="19" fillId="0" borderId="22" xfId="0" applyFont="1" applyBorder="1" applyAlignment="1">
      <alignment horizontal="center"/>
    </xf>
    <xf numFmtId="165" fontId="11" fillId="2" borderId="23" xfId="0" applyNumberFormat="1" applyFont="1" applyFill="1" applyBorder="1" applyAlignment="1">
      <alignment horizontal="center" vertical="center"/>
    </xf>
    <xf numFmtId="165" fontId="20" fillId="2" borderId="23" xfId="0" applyNumberFormat="1" applyFont="1" applyFill="1" applyBorder="1" applyAlignment="1">
      <alignment horizontal="center" vertical="center"/>
    </xf>
    <xf numFmtId="165" fontId="15" fillId="2" borderId="24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3" fillId="4" borderId="0" xfId="0" applyFont="1" applyFill="1"/>
    <xf numFmtId="2" fontId="3" fillId="4" borderId="0" xfId="0" applyNumberFormat="1" applyFont="1" applyFill="1"/>
    <xf numFmtId="0" fontId="5" fillId="4" borderId="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2" fontId="3" fillId="4" borderId="7" xfId="0" applyNumberFormat="1" applyFont="1" applyFill="1" applyBorder="1" applyAlignment="1">
      <alignment horizontal="center" vertical="center"/>
    </xf>
    <xf numFmtId="165" fontId="3" fillId="4" borderId="7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2" fontId="3" fillId="4" borderId="0" xfId="0" applyNumberFormat="1" applyFont="1" applyFill="1" applyBorder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right"/>
    </xf>
    <xf numFmtId="0" fontId="11" fillId="4" borderId="0" xfId="0" applyFont="1" applyFill="1" applyAlignment="1">
      <alignment horizontal="right"/>
    </xf>
    <xf numFmtId="2" fontId="11" fillId="4" borderId="0" xfId="0" applyNumberFormat="1" applyFont="1" applyFill="1"/>
    <xf numFmtId="167" fontId="12" fillId="4" borderId="0" xfId="2" applyNumberFormat="1" applyFont="1" applyFill="1" applyAlignment="1">
      <alignment horizontal="center"/>
    </xf>
    <xf numFmtId="3" fontId="11" fillId="4" borderId="0" xfId="0" applyNumberFormat="1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2" fontId="13" fillId="4" borderId="0" xfId="0" applyNumberFormat="1" applyFont="1" applyFill="1"/>
    <xf numFmtId="167" fontId="14" fillId="4" borderId="0" xfId="2" applyNumberFormat="1" applyFont="1" applyFill="1" applyAlignment="1">
      <alignment horizontal="center"/>
    </xf>
    <xf numFmtId="3" fontId="13" fillId="4" borderId="0" xfId="0" applyNumberFormat="1" applyFont="1" applyFill="1"/>
    <xf numFmtId="0" fontId="15" fillId="4" borderId="0" xfId="0" applyFont="1" applyFill="1" applyAlignment="1">
      <alignment horizontal="right"/>
    </xf>
    <xf numFmtId="2" fontId="15" fillId="4" borderId="0" xfId="0" applyNumberFormat="1" applyFont="1" applyFill="1"/>
    <xf numFmtId="167" fontId="16" fillId="4" borderId="0" xfId="2" applyNumberFormat="1" applyFont="1" applyFill="1" applyAlignment="1">
      <alignment horizontal="center"/>
    </xf>
    <xf numFmtId="3" fontId="15" fillId="4" borderId="0" xfId="0" applyNumberFormat="1" applyFont="1" applyFill="1"/>
    <xf numFmtId="2" fontId="5" fillId="4" borderId="7" xfId="0" applyNumberFormat="1" applyFont="1" applyFill="1" applyBorder="1"/>
    <xf numFmtId="3" fontId="5" fillId="4" borderId="7" xfId="0" applyNumberFormat="1" applyFont="1" applyFill="1" applyBorder="1"/>
    <xf numFmtId="0" fontId="11" fillId="4" borderId="0" xfId="0" applyFont="1" applyFill="1"/>
    <xf numFmtId="0" fontId="15" fillId="4" borderId="0" xfId="0" applyFont="1" applyFill="1"/>
    <xf numFmtId="0" fontId="0" fillId="2" borderId="13" xfId="0" applyFill="1" applyBorder="1"/>
    <xf numFmtId="0" fontId="0" fillId="2" borderId="14" xfId="0" applyFill="1" applyBorder="1"/>
    <xf numFmtId="0" fontId="5" fillId="0" borderId="0" xfId="0" applyFont="1" applyAlignment="1">
      <alignment horizontal="right" vertical="top" wrapText="1"/>
    </xf>
    <xf numFmtId="0" fontId="0" fillId="7" borderId="7" xfId="0" applyFill="1" applyBorder="1" applyAlignment="1">
      <alignment horizontal="center"/>
    </xf>
    <xf numFmtId="0" fontId="0" fillId="7" borderId="7" xfId="0" applyFill="1" applyBorder="1"/>
    <xf numFmtId="0" fontId="24" fillId="0" borderId="0" xfId="0" applyFont="1" applyAlignment="1">
      <alignment horizontal="center" vertical="center"/>
    </xf>
    <xf numFmtId="0" fontId="0" fillId="5" borderId="7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5" fontId="11" fillId="0" borderId="7" xfId="0" applyNumberFormat="1" applyFont="1" applyBorder="1" applyAlignment="1">
      <alignment vertical="center"/>
    </xf>
    <xf numFmtId="0" fontId="5" fillId="4" borderId="0" xfId="0" applyFont="1" applyFill="1" applyAlignment="1">
      <alignment horizontal="right"/>
    </xf>
    <xf numFmtId="0" fontId="3" fillId="2" borderId="0" xfId="0" applyFont="1" applyFill="1"/>
    <xf numFmtId="0" fontId="22" fillId="0" borderId="0" xfId="0" applyFont="1" applyAlignment="1">
      <alignment horizontal="right" vertical="center" wrapText="1"/>
    </xf>
    <xf numFmtId="165" fontId="11" fillId="2" borderId="10" xfId="0" applyNumberFormat="1" applyFont="1" applyFill="1" applyBorder="1" applyAlignment="1">
      <alignment horizontal="center" vertical="center"/>
    </xf>
    <xf numFmtId="1" fontId="20" fillId="2" borderId="10" xfId="0" applyNumberFormat="1" applyFont="1" applyFill="1" applyBorder="1" applyAlignment="1">
      <alignment horizontal="center" vertical="center"/>
    </xf>
    <xf numFmtId="1" fontId="15" fillId="2" borderId="1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0" fontId="3" fillId="4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10" fontId="19" fillId="0" borderId="0" xfId="0" applyNumberFormat="1" applyFont="1" applyAlignment="1">
      <alignment horizontal="center"/>
    </xf>
    <xf numFmtId="9" fontId="19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/>
    </xf>
    <xf numFmtId="165" fontId="11" fillId="2" borderId="7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0" fillId="8" borderId="7" xfId="0" applyFill="1" applyBorder="1"/>
    <xf numFmtId="0" fontId="7" fillId="0" borderId="0" xfId="0" applyFont="1" applyAlignment="1">
      <alignment horizontal="left"/>
    </xf>
    <xf numFmtId="0" fontId="5" fillId="2" borderId="16" xfId="0" applyFont="1" applyFill="1" applyBorder="1" applyAlignment="1">
      <alignment vertical="top"/>
    </xf>
    <xf numFmtId="0" fontId="5" fillId="0" borderId="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165" fontId="11" fillId="0" borderId="7" xfId="0" applyNumberFormat="1" applyFont="1" applyBorder="1" applyAlignment="1">
      <alignment horizontal="right" vertical="center"/>
    </xf>
    <xf numFmtId="1" fontId="15" fillId="0" borderId="7" xfId="0" applyNumberFormat="1" applyFont="1" applyBorder="1" applyAlignment="1">
      <alignment horizontal="right" vertical="center"/>
    </xf>
    <xf numFmtId="0" fontId="19" fillId="0" borderId="7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165" fontId="11" fillId="0" borderId="15" xfId="0" applyNumberFormat="1" applyFont="1" applyBorder="1" applyAlignment="1">
      <alignment horizontal="right" vertical="center"/>
    </xf>
    <xf numFmtId="165" fontId="11" fillId="0" borderId="10" xfId="0" applyNumberFormat="1" applyFont="1" applyBorder="1" applyAlignment="1">
      <alignment horizontal="right" vertical="center"/>
    </xf>
    <xf numFmtId="1" fontId="15" fillId="0" borderId="15" xfId="0" applyNumberFormat="1" applyFont="1" applyBorder="1" applyAlignment="1">
      <alignment horizontal="right" vertical="center"/>
    </xf>
    <xf numFmtId="1" fontId="15" fillId="0" borderId="10" xfId="0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FF6600"/>
      <color rgb="FFFFFF99"/>
      <color rgb="FF993300"/>
      <color rgb="FFCCFF33"/>
      <color rgb="FF008000"/>
      <color rgb="FF669900"/>
      <color rgb="FF009900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rgbClr val="993300"/>
                </a:solidFill>
              </a:rPr>
              <a:t>Gráfico "Los 3 tiempos biográficos (3tB)":</a:t>
            </a:r>
            <a:r>
              <a:rPr lang="es-ES" sz="1100" b="1">
                <a:solidFill>
                  <a:sysClr val="windowText" lastClr="000000"/>
                </a:solidFill>
              </a:rPr>
              <a:t> Prolongación</a:t>
            </a:r>
            <a:r>
              <a:rPr lang="es-ES" sz="1100" b="1" baseline="0">
                <a:solidFill>
                  <a:sysClr val="windowText" lastClr="000000"/>
                </a:solidFill>
              </a:rPr>
              <a:t> del tiempo medio de Supervivencia Libre de Evento (PtSLEv)</a:t>
            </a:r>
            <a:endParaRPr lang="es-ES" sz="11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384492563429572"/>
          <c:y val="0.19407121058353058"/>
          <c:w val="0.79115507436570431"/>
          <c:h val="0.61577413986548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'PtSLEv1, InsCar'!$G$27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'PtSLEv1, InsCar'!$H$26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'PtSLEv1, InsCar'!$H$27</c:f>
              <c:numCache>
                <c:formatCode>0.00</c:formatCode>
                <c:ptCount val="1"/>
                <c:pt idx="0">
                  <c:v>1.0761685144124169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5-43F3-99BC-4F113AE60179}"/>
            </c:ext>
          </c:extLst>
        </c:ser>
        <c:ser>
          <c:idx val="1"/>
          <c:order val="1"/>
          <c:tx>
            <c:strRef>
              <c:f>'PtSLEv1, InsCar'!$G$28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-5.7961867741319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'PtSLEv1, InsCar'!$H$26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'PtSLEv1, InsCar'!$H$28</c:f>
              <c:numCache>
                <c:formatCode>0.00</c:formatCode>
                <c:ptCount val="1"/>
                <c:pt idx="0">
                  <c:v>0.53454545454545466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25-43F3-99BC-4F113AE60179}"/>
            </c:ext>
          </c:extLst>
        </c:ser>
        <c:ser>
          <c:idx val="2"/>
          <c:order val="2"/>
          <c:tx>
            <c:strRef>
              <c:f>'PtSLEv1, InsCar'!$G$29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solidFill>
                <a:srgbClr val="66FF33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0.21111111111111117"/>
                  <c:y val="1.2420400230282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'PtSLEv1, InsCar'!$H$26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'PtSLEv1, InsCar'!$H$29</c:f>
              <c:numCache>
                <c:formatCode>0.00</c:formatCode>
                <c:ptCount val="1"/>
                <c:pt idx="0">
                  <c:v>22.389286031042129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25-43F3-99BC-4F113AE6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9433231"/>
        <c:axId val="1039425743"/>
      </c:barChart>
      <c:catAx>
        <c:axId val="103943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25743"/>
        <c:crosses val="autoZero"/>
        <c:auto val="1"/>
        <c:lblAlgn val="ctr"/>
        <c:lblOffset val="100"/>
        <c:noMultiLvlLbl val="0"/>
      </c:catAx>
      <c:valAx>
        <c:axId val="1039425743"/>
        <c:scaling>
          <c:orientation val="minMax"/>
          <c:max val="2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tieimpo de seguimiento analizado </a:t>
                </a:r>
              </a:p>
            </c:rich>
          </c:tx>
          <c:layout>
            <c:manualLayout>
              <c:xMode val="edge"/>
              <c:yMode val="edge"/>
              <c:x val="3.1124890638670168E-2"/>
              <c:y val="0.123421987112292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33231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rgbClr val="993300"/>
                </a:solidFill>
              </a:rPr>
              <a:t>Gráfico "Los 3 tiempos biográficos (3tB)":</a:t>
            </a:r>
            <a:r>
              <a:rPr lang="es-ES" sz="1100" b="1">
                <a:solidFill>
                  <a:sysClr val="windowText" lastClr="000000"/>
                </a:solidFill>
              </a:rPr>
              <a:t> Prolongación del tiempo medio de Supervivencia Libre de Evento (PtSLEv)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916224066645208"/>
          <c:y val="0.17291693785331747"/>
          <c:w val="0.80220114505459816"/>
          <c:h val="0.578820593759297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'PtSLEv2, MortCV InsCar'!$G$27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3"/>
                  <c:y val="1.836465495127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A5-4492-87F0-C5C386C498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'PtSLEv2, MortCV InsCar'!$H$26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'PtSLEv2, MortCV InsCar'!$H$27</c:f>
              <c:numCache>
                <c:formatCode>0.00</c:formatCode>
                <c:ptCount val="1"/>
                <c:pt idx="0">
                  <c:v>1.6190476190476191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A5-4492-87F0-C5C386C4984D}"/>
            </c:ext>
          </c:extLst>
        </c:ser>
        <c:ser>
          <c:idx val="1"/>
          <c:order val="1"/>
          <c:tx>
            <c:strRef>
              <c:f>'PtSLEv2, MortCV InsCar'!$G$28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3888888888888891"/>
                  <c:y val="-3.305637891228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A5-4492-87F0-C5C386C498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'PtSLEv2, MortCV InsCar'!$H$26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'PtSLEv2, MortCV InsCar'!$H$28</c:f>
              <c:numCache>
                <c:formatCode>0.00</c:formatCode>
                <c:ptCount val="1"/>
                <c:pt idx="0">
                  <c:v>0.48412698412698418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A5-4492-87F0-C5C386C4984D}"/>
            </c:ext>
          </c:extLst>
        </c:ser>
        <c:ser>
          <c:idx val="2"/>
          <c:order val="2"/>
          <c:tx>
            <c:strRef>
              <c:f>'PtSLEv2, MortCV InsCar'!$G$29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-9.14067571905449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A5-4492-87F0-C5C386C498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'PtSLEv2, MortCV InsCar'!$H$26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'PtSLEv2, MortCV InsCar'!$H$29</c:f>
              <c:numCache>
                <c:formatCode>0.00</c:formatCode>
                <c:ptCount val="1"/>
                <c:pt idx="0">
                  <c:v>21.896825396825395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A5-4492-87F0-C5C386C49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3109919"/>
        <c:axId val="553111167"/>
      </c:barChart>
      <c:catAx>
        <c:axId val="553109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3111167"/>
        <c:crosses val="autoZero"/>
        <c:auto val="1"/>
        <c:lblAlgn val="ctr"/>
        <c:lblOffset val="100"/>
        <c:noMultiLvlLbl val="0"/>
      </c:catAx>
      <c:valAx>
        <c:axId val="553111167"/>
        <c:scaling>
          <c:orientation val="minMax"/>
          <c:max val="2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 seguimiento analizado</a:t>
                </a:r>
              </a:p>
            </c:rich>
          </c:tx>
          <c:layout>
            <c:manualLayout>
              <c:xMode val="edge"/>
              <c:yMode val="edge"/>
              <c:x val="4.4256585703831404E-2"/>
              <c:y val="0.161846711358226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3109919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4" name="Conector recto de flecha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96686"/>
          <a:ext cx="2407226" cy="910937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166407</xdr:colOff>
      <xdr:row>30</xdr:row>
      <xdr:rowOff>76846</xdr:rowOff>
    </xdr:from>
    <xdr:to>
      <xdr:col>10</xdr:col>
      <xdr:colOff>766482</xdr:colOff>
      <xdr:row>54</xdr:row>
      <xdr:rowOff>5043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30</xdr:row>
      <xdr:rowOff>112058</xdr:rowOff>
    </xdr:from>
    <xdr:to>
      <xdr:col>5</xdr:col>
      <xdr:colOff>26371</xdr:colOff>
      <xdr:row>49</xdr:row>
      <xdr:rowOff>22411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7223AF2-5C98-4DC8-A83E-C3ABCA5D1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89058"/>
          <a:ext cx="6174665" cy="3033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50247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1238877</xdr:colOff>
      <xdr:row>30</xdr:row>
      <xdr:rowOff>78191</xdr:rowOff>
    </xdr:from>
    <xdr:to>
      <xdr:col>10</xdr:col>
      <xdr:colOff>638175</xdr:colOff>
      <xdr:row>51</xdr:row>
      <xdr:rowOff>119430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19051</xdr:colOff>
      <xdr:row>27</xdr:row>
      <xdr:rowOff>28575</xdr:rowOff>
    </xdr:from>
    <xdr:to>
      <xdr:col>4</xdr:col>
      <xdr:colOff>1009651</xdr:colOff>
      <xdr:row>51</xdr:row>
      <xdr:rowOff>151744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F7F9014-849A-474D-9AE0-3373AB742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5953125"/>
          <a:ext cx="5676900" cy="4009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21</xdr:row>
      <xdr:rowOff>103420</xdr:rowOff>
    </xdr:from>
    <xdr:to>
      <xdr:col>30</xdr:col>
      <xdr:colOff>9525</xdr:colOff>
      <xdr:row>21</xdr:row>
      <xdr:rowOff>104775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941687EA-21FB-4DB6-A01E-6974387D5681}"/>
            </a:ext>
          </a:extLst>
        </xdr:cNvPr>
        <xdr:cNvCxnSpPr/>
      </xdr:nvCxnSpPr>
      <xdr:spPr>
        <a:xfrm>
          <a:off x="3952875" y="5065945"/>
          <a:ext cx="5238750" cy="1355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5</xdr:col>
      <xdr:colOff>355975</xdr:colOff>
      <xdr:row>18</xdr:row>
      <xdr:rowOff>104588</xdr:rowOff>
    </xdr:from>
    <xdr:to>
      <xdr:col>19</xdr:col>
      <xdr:colOff>7470</xdr:colOff>
      <xdr:row>18</xdr:row>
      <xdr:rowOff>112973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C459D95E-D8ED-4656-8CDA-7AED414B5CC1}"/>
            </a:ext>
          </a:extLst>
        </xdr:cNvPr>
        <xdr:cNvCxnSpPr/>
      </xdr:nvCxnSpPr>
      <xdr:spPr>
        <a:xfrm flipV="1">
          <a:off x="4068857" y="4467412"/>
          <a:ext cx="3020731" cy="838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31</xdr:col>
      <xdr:colOff>23158</xdr:colOff>
      <xdr:row>18</xdr:row>
      <xdr:rowOff>121771</xdr:rowOff>
    </xdr:from>
    <xdr:to>
      <xdr:col>42</xdr:col>
      <xdr:colOff>22412</xdr:colOff>
      <xdr:row>18</xdr:row>
      <xdr:rowOff>134470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57B43B5F-06E5-410F-99E6-BED90BD10E0D}"/>
            </a:ext>
          </a:extLst>
        </xdr:cNvPr>
        <xdr:cNvCxnSpPr/>
      </xdr:nvCxnSpPr>
      <xdr:spPr>
        <a:xfrm>
          <a:off x="9884334" y="4484595"/>
          <a:ext cx="2546725" cy="12699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31</xdr:col>
      <xdr:colOff>33991</xdr:colOff>
      <xdr:row>21</xdr:row>
      <xdr:rowOff>74706</xdr:rowOff>
    </xdr:from>
    <xdr:to>
      <xdr:col>42</xdr:col>
      <xdr:colOff>216647</xdr:colOff>
      <xdr:row>21</xdr:row>
      <xdr:rowOff>87780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5F07737E-8710-4208-95BB-BCDE458A20B6}"/>
            </a:ext>
          </a:extLst>
        </xdr:cNvPr>
        <xdr:cNvCxnSpPr/>
      </xdr:nvCxnSpPr>
      <xdr:spPr>
        <a:xfrm flipV="1">
          <a:off x="9895167" y="5005294"/>
          <a:ext cx="2730127" cy="13074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9525</xdr:colOff>
      <xdr:row>22</xdr:row>
      <xdr:rowOff>123825</xdr:rowOff>
    </xdr:from>
    <xdr:to>
      <xdr:col>30</xdr:col>
      <xdr:colOff>9525</xdr:colOff>
      <xdr:row>22</xdr:row>
      <xdr:rowOff>142875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47104A21-DFDD-45AA-A730-B1410D146697}"/>
            </a:ext>
          </a:extLst>
        </xdr:cNvPr>
        <xdr:cNvCxnSpPr/>
      </xdr:nvCxnSpPr>
      <xdr:spPr>
        <a:xfrm flipV="1">
          <a:off x="3933825" y="5286375"/>
          <a:ext cx="5257800" cy="1905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31</xdr:col>
      <xdr:colOff>0</xdr:colOff>
      <xdr:row>22</xdr:row>
      <xdr:rowOff>104775</xdr:rowOff>
    </xdr:from>
    <xdr:to>
      <xdr:col>55</xdr:col>
      <xdr:colOff>0</xdr:colOff>
      <xdr:row>22</xdr:row>
      <xdr:rowOff>123825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412FE9CA-9D24-439D-ACF6-49ADC0BA48A9}"/>
            </a:ext>
          </a:extLst>
        </xdr:cNvPr>
        <xdr:cNvCxnSpPr/>
      </xdr:nvCxnSpPr>
      <xdr:spPr>
        <a:xfrm flipV="1">
          <a:off x="9401175" y="5267325"/>
          <a:ext cx="5257800" cy="1905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 editAs="oneCell">
    <xdr:from>
      <xdr:col>59</xdr:col>
      <xdr:colOff>0</xdr:colOff>
      <xdr:row>20</xdr:row>
      <xdr:rowOff>0</xdr:rowOff>
    </xdr:from>
    <xdr:to>
      <xdr:col>68</xdr:col>
      <xdr:colOff>298339</xdr:colOff>
      <xdr:row>34</xdr:row>
      <xdr:rowOff>27666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D98F0D4-14DE-48DD-AF15-4BEFD91A1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63875" y="4762500"/>
          <a:ext cx="4584589" cy="26946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22</xdr:row>
      <xdr:rowOff>103420</xdr:rowOff>
    </xdr:from>
    <xdr:to>
      <xdr:col>30</xdr:col>
      <xdr:colOff>9525</xdr:colOff>
      <xdr:row>22</xdr:row>
      <xdr:rowOff>104775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D700B7E8-DBC6-4894-91F6-8DF5AF8B3C69}"/>
            </a:ext>
          </a:extLst>
        </xdr:cNvPr>
        <xdr:cNvCxnSpPr/>
      </xdr:nvCxnSpPr>
      <xdr:spPr>
        <a:xfrm>
          <a:off x="3905250" y="5370745"/>
          <a:ext cx="5267325" cy="1355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28575</xdr:colOff>
      <xdr:row>18</xdr:row>
      <xdr:rowOff>114300</xdr:rowOff>
    </xdr:from>
    <xdr:to>
      <xdr:col>15</xdr:col>
      <xdr:colOff>200025</xdr:colOff>
      <xdr:row>18</xdr:row>
      <xdr:rowOff>118390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92E44051-2A89-4255-A02C-448022BAAE69}"/>
            </a:ext>
          </a:extLst>
        </xdr:cNvPr>
        <xdr:cNvCxnSpPr/>
      </xdr:nvCxnSpPr>
      <xdr:spPr>
        <a:xfrm flipV="1">
          <a:off x="3905250" y="4610100"/>
          <a:ext cx="2143125" cy="409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31</xdr:col>
      <xdr:colOff>38100</xdr:colOff>
      <xdr:row>18</xdr:row>
      <xdr:rowOff>114300</xdr:rowOff>
    </xdr:from>
    <xdr:to>
      <xdr:col>40</xdr:col>
      <xdr:colOff>200025</xdr:colOff>
      <xdr:row>18</xdr:row>
      <xdr:rowOff>123826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7BCC3300-FE01-4CC5-839F-13DD1A0AB744}"/>
            </a:ext>
          </a:extLst>
        </xdr:cNvPr>
        <xdr:cNvCxnSpPr/>
      </xdr:nvCxnSpPr>
      <xdr:spPr>
        <a:xfrm flipV="1">
          <a:off x="9420225" y="4610100"/>
          <a:ext cx="2133600" cy="9526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31</xdr:col>
      <xdr:colOff>47625</xdr:colOff>
      <xdr:row>22</xdr:row>
      <xdr:rowOff>95250</xdr:rowOff>
    </xdr:from>
    <xdr:to>
      <xdr:col>42</xdr:col>
      <xdr:colOff>0</xdr:colOff>
      <xdr:row>22</xdr:row>
      <xdr:rowOff>95252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9CD03F3-6E6C-4868-9BEF-66C333D6B9C3}"/>
            </a:ext>
          </a:extLst>
        </xdr:cNvPr>
        <xdr:cNvCxnSpPr/>
      </xdr:nvCxnSpPr>
      <xdr:spPr>
        <a:xfrm flipV="1">
          <a:off x="9429750" y="5362575"/>
          <a:ext cx="2362200" cy="2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9525</xdr:colOff>
      <xdr:row>23</xdr:row>
      <xdr:rowOff>123825</xdr:rowOff>
    </xdr:from>
    <xdr:to>
      <xdr:col>30</xdr:col>
      <xdr:colOff>9525</xdr:colOff>
      <xdr:row>23</xdr:row>
      <xdr:rowOff>142875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4408590E-375C-4E08-8F41-86BF3A16A628}"/>
            </a:ext>
          </a:extLst>
        </xdr:cNvPr>
        <xdr:cNvCxnSpPr/>
      </xdr:nvCxnSpPr>
      <xdr:spPr>
        <a:xfrm flipV="1">
          <a:off x="3886200" y="5600700"/>
          <a:ext cx="5286375" cy="1905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31</xdr:col>
      <xdr:colOff>0</xdr:colOff>
      <xdr:row>23</xdr:row>
      <xdr:rowOff>104775</xdr:rowOff>
    </xdr:from>
    <xdr:to>
      <xdr:col>55</xdr:col>
      <xdr:colOff>0</xdr:colOff>
      <xdr:row>23</xdr:row>
      <xdr:rowOff>123825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1278015D-61B5-4410-9016-D64790743944}"/>
            </a:ext>
          </a:extLst>
        </xdr:cNvPr>
        <xdr:cNvCxnSpPr/>
      </xdr:nvCxnSpPr>
      <xdr:spPr>
        <a:xfrm flipV="1">
          <a:off x="9382125" y="5581650"/>
          <a:ext cx="5286375" cy="1905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 editAs="oneCell">
    <xdr:from>
      <xdr:col>56</xdr:col>
      <xdr:colOff>0</xdr:colOff>
      <xdr:row>17</xdr:row>
      <xdr:rowOff>0</xdr:rowOff>
    </xdr:from>
    <xdr:to>
      <xdr:col>62</xdr:col>
      <xdr:colOff>12589</xdr:colOff>
      <xdr:row>31</xdr:row>
      <xdr:rowOff>27667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8794AEC-E194-4D87-862C-A02D49F5C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01875" y="4305300"/>
          <a:ext cx="4584589" cy="2694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zoomScale="85" zoomScaleNormal="85" workbookViewId="0">
      <selection activeCell="A6" sqref="A6"/>
    </sheetView>
  </sheetViews>
  <sheetFormatPr baseColWidth="10" defaultRowHeight="13" x14ac:dyDescent="0.3"/>
  <cols>
    <col min="1" max="1" width="24.453125" style="2" customWidth="1"/>
    <col min="2" max="2" width="16.453125" style="2" customWidth="1"/>
    <col min="3" max="3" width="15.453125" style="2" customWidth="1"/>
    <col min="4" max="4" width="14.81640625" style="2" customWidth="1"/>
    <col min="5" max="5" width="16.7265625" style="2" customWidth="1"/>
    <col min="6" max="6" width="14.1796875" style="2" customWidth="1"/>
    <col min="7" max="7" width="13.453125" style="2" customWidth="1"/>
    <col min="8" max="8" width="18.453125" style="2" customWidth="1"/>
    <col min="9" max="9" width="11.453125" style="2"/>
    <col min="10" max="10" width="5" style="2" customWidth="1"/>
    <col min="11" max="11" width="12.1796875" style="2" customWidth="1"/>
    <col min="12" max="256" width="11.453125" style="2"/>
    <col min="257" max="257" width="24.453125" style="2" customWidth="1"/>
    <col min="258" max="258" width="16.453125" style="2" customWidth="1"/>
    <col min="259" max="259" width="15.453125" style="2" customWidth="1"/>
    <col min="260" max="260" width="13.26953125" style="2" customWidth="1"/>
    <col min="261" max="261" width="22.81640625" style="2" customWidth="1"/>
    <col min="262" max="262" width="14.1796875" style="2" customWidth="1"/>
    <col min="263" max="263" width="11.453125" style="2"/>
    <col min="264" max="264" width="17.453125" style="2" customWidth="1"/>
    <col min="265" max="512" width="11.453125" style="2"/>
    <col min="513" max="513" width="24.453125" style="2" customWidth="1"/>
    <col min="514" max="514" width="16.453125" style="2" customWidth="1"/>
    <col min="515" max="515" width="15.453125" style="2" customWidth="1"/>
    <col min="516" max="516" width="13.26953125" style="2" customWidth="1"/>
    <col min="517" max="517" width="22.81640625" style="2" customWidth="1"/>
    <col min="518" max="518" width="14.1796875" style="2" customWidth="1"/>
    <col min="519" max="519" width="11.453125" style="2"/>
    <col min="520" max="520" width="17.453125" style="2" customWidth="1"/>
    <col min="521" max="768" width="11.453125" style="2"/>
    <col min="769" max="769" width="24.453125" style="2" customWidth="1"/>
    <col min="770" max="770" width="16.453125" style="2" customWidth="1"/>
    <col min="771" max="771" width="15.453125" style="2" customWidth="1"/>
    <col min="772" max="772" width="13.26953125" style="2" customWidth="1"/>
    <col min="773" max="773" width="22.81640625" style="2" customWidth="1"/>
    <col min="774" max="774" width="14.1796875" style="2" customWidth="1"/>
    <col min="775" max="775" width="11.453125" style="2"/>
    <col min="776" max="776" width="17.453125" style="2" customWidth="1"/>
    <col min="777" max="1024" width="11.453125" style="2"/>
    <col min="1025" max="1025" width="24.453125" style="2" customWidth="1"/>
    <col min="1026" max="1026" width="16.453125" style="2" customWidth="1"/>
    <col min="1027" max="1027" width="15.453125" style="2" customWidth="1"/>
    <col min="1028" max="1028" width="13.26953125" style="2" customWidth="1"/>
    <col min="1029" max="1029" width="22.81640625" style="2" customWidth="1"/>
    <col min="1030" max="1030" width="14.1796875" style="2" customWidth="1"/>
    <col min="1031" max="1031" width="11.453125" style="2"/>
    <col min="1032" max="1032" width="17.453125" style="2" customWidth="1"/>
    <col min="1033" max="1280" width="11.453125" style="2"/>
    <col min="1281" max="1281" width="24.453125" style="2" customWidth="1"/>
    <col min="1282" max="1282" width="16.453125" style="2" customWidth="1"/>
    <col min="1283" max="1283" width="15.453125" style="2" customWidth="1"/>
    <col min="1284" max="1284" width="13.26953125" style="2" customWidth="1"/>
    <col min="1285" max="1285" width="22.81640625" style="2" customWidth="1"/>
    <col min="1286" max="1286" width="14.1796875" style="2" customWidth="1"/>
    <col min="1287" max="1287" width="11.453125" style="2"/>
    <col min="1288" max="1288" width="17.453125" style="2" customWidth="1"/>
    <col min="1289" max="1536" width="11.453125" style="2"/>
    <col min="1537" max="1537" width="24.453125" style="2" customWidth="1"/>
    <col min="1538" max="1538" width="16.453125" style="2" customWidth="1"/>
    <col min="1539" max="1539" width="15.453125" style="2" customWidth="1"/>
    <col min="1540" max="1540" width="13.26953125" style="2" customWidth="1"/>
    <col min="1541" max="1541" width="22.81640625" style="2" customWidth="1"/>
    <col min="1542" max="1542" width="14.1796875" style="2" customWidth="1"/>
    <col min="1543" max="1543" width="11.453125" style="2"/>
    <col min="1544" max="1544" width="17.453125" style="2" customWidth="1"/>
    <col min="1545" max="1792" width="11.453125" style="2"/>
    <col min="1793" max="1793" width="24.453125" style="2" customWidth="1"/>
    <col min="1794" max="1794" width="16.453125" style="2" customWidth="1"/>
    <col min="1795" max="1795" width="15.453125" style="2" customWidth="1"/>
    <col min="1796" max="1796" width="13.26953125" style="2" customWidth="1"/>
    <col min="1797" max="1797" width="22.81640625" style="2" customWidth="1"/>
    <col min="1798" max="1798" width="14.1796875" style="2" customWidth="1"/>
    <col min="1799" max="1799" width="11.453125" style="2"/>
    <col min="1800" max="1800" width="17.453125" style="2" customWidth="1"/>
    <col min="1801" max="2048" width="11.453125" style="2"/>
    <col min="2049" max="2049" width="24.453125" style="2" customWidth="1"/>
    <col min="2050" max="2050" width="16.453125" style="2" customWidth="1"/>
    <col min="2051" max="2051" width="15.453125" style="2" customWidth="1"/>
    <col min="2052" max="2052" width="13.26953125" style="2" customWidth="1"/>
    <col min="2053" max="2053" width="22.81640625" style="2" customWidth="1"/>
    <col min="2054" max="2054" width="14.1796875" style="2" customWidth="1"/>
    <col min="2055" max="2055" width="11.453125" style="2"/>
    <col min="2056" max="2056" width="17.453125" style="2" customWidth="1"/>
    <col min="2057" max="2304" width="11.453125" style="2"/>
    <col min="2305" max="2305" width="24.453125" style="2" customWidth="1"/>
    <col min="2306" max="2306" width="16.453125" style="2" customWidth="1"/>
    <col min="2307" max="2307" width="15.453125" style="2" customWidth="1"/>
    <col min="2308" max="2308" width="13.26953125" style="2" customWidth="1"/>
    <col min="2309" max="2309" width="22.81640625" style="2" customWidth="1"/>
    <col min="2310" max="2310" width="14.1796875" style="2" customWidth="1"/>
    <col min="2311" max="2311" width="11.453125" style="2"/>
    <col min="2312" max="2312" width="17.453125" style="2" customWidth="1"/>
    <col min="2313" max="2560" width="11.453125" style="2"/>
    <col min="2561" max="2561" width="24.453125" style="2" customWidth="1"/>
    <col min="2562" max="2562" width="16.453125" style="2" customWidth="1"/>
    <col min="2563" max="2563" width="15.453125" style="2" customWidth="1"/>
    <col min="2564" max="2564" width="13.26953125" style="2" customWidth="1"/>
    <col min="2565" max="2565" width="22.81640625" style="2" customWidth="1"/>
    <col min="2566" max="2566" width="14.1796875" style="2" customWidth="1"/>
    <col min="2567" max="2567" width="11.453125" style="2"/>
    <col min="2568" max="2568" width="17.453125" style="2" customWidth="1"/>
    <col min="2569" max="2816" width="11.453125" style="2"/>
    <col min="2817" max="2817" width="24.453125" style="2" customWidth="1"/>
    <col min="2818" max="2818" width="16.453125" style="2" customWidth="1"/>
    <col min="2819" max="2819" width="15.453125" style="2" customWidth="1"/>
    <col min="2820" max="2820" width="13.26953125" style="2" customWidth="1"/>
    <col min="2821" max="2821" width="22.81640625" style="2" customWidth="1"/>
    <col min="2822" max="2822" width="14.1796875" style="2" customWidth="1"/>
    <col min="2823" max="2823" width="11.453125" style="2"/>
    <col min="2824" max="2824" width="17.453125" style="2" customWidth="1"/>
    <col min="2825" max="3072" width="11.453125" style="2"/>
    <col min="3073" max="3073" width="24.453125" style="2" customWidth="1"/>
    <col min="3074" max="3074" width="16.453125" style="2" customWidth="1"/>
    <col min="3075" max="3075" width="15.453125" style="2" customWidth="1"/>
    <col min="3076" max="3076" width="13.26953125" style="2" customWidth="1"/>
    <col min="3077" max="3077" width="22.81640625" style="2" customWidth="1"/>
    <col min="3078" max="3078" width="14.1796875" style="2" customWidth="1"/>
    <col min="3079" max="3079" width="11.453125" style="2"/>
    <col min="3080" max="3080" width="17.453125" style="2" customWidth="1"/>
    <col min="3081" max="3328" width="11.453125" style="2"/>
    <col min="3329" max="3329" width="24.453125" style="2" customWidth="1"/>
    <col min="3330" max="3330" width="16.453125" style="2" customWidth="1"/>
    <col min="3331" max="3331" width="15.453125" style="2" customWidth="1"/>
    <col min="3332" max="3332" width="13.26953125" style="2" customWidth="1"/>
    <col min="3333" max="3333" width="22.81640625" style="2" customWidth="1"/>
    <col min="3334" max="3334" width="14.1796875" style="2" customWidth="1"/>
    <col min="3335" max="3335" width="11.453125" style="2"/>
    <col min="3336" max="3336" width="17.453125" style="2" customWidth="1"/>
    <col min="3337" max="3584" width="11.453125" style="2"/>
    <col min="3585" max="3585" width="24.453125" style="2" customWidth="1"/>
    <col min="3586" max="3586" width="16.453125" style="2" customWidth="1"/>
    <col min="3587" max="3587" width="15.453125" style="2" customWidth="1"/>
    <col min="3588" max="3588" width="13.26953125" style="2" customWidth="1"/>
    <col min="3589" max="3589" width="22.81640625" style="2" customWidth="1"/>
    <col min="3590" max="3590" width="14.1796875" style="2" customWidth="1"/>
    <col min="3591" max="3591" width="11.453125" style="2"/>
    <col min="3592" max="3592" width="17.453125" style="2" customWidth="1"/>
    <col min="3593" max="3840" width="11.453125" style="2"/>
    <col min="3841" max="3841" width="24.453125" style="2" customWidth="1"/>
    <col min="3842" max="3842" width="16.453125" style="2" customWidth="1"/>
    <col min="3843" max="3843" width="15.453125" style="2" customWidth="1"/>
    <col min="3844" max="3844" width="13.26953125" style="2" customWidth="1"/>
    <col min="3845" max="3845" width="22.81640625" style="2" customWidth="1"/>
    <col min="3846" max="3846" width="14.1796875" style="2" customWidth="1"/>
    <col min="3847" max="3847" width="11.453125" style="2"/>
    <col min="3848" max="3848" width="17.453125" style="2" customWidth="1"/>
    <col min="3849" max="4096" width="11.453125" style="2"/>
    <col min="4097" max="4097" width="24.453125" style="2" customWidth="1"/>
    <col min="4098" max="4098" width="16.453125" style="2" customWidth="1"/>
    <col min="4099" max="4099" width="15.453125" style="2" customWidth="1"/>
    <col min="4100" max="4100" width="13.26953125" style="2" customWidth="1"/>
    <col min="4101" max="4101" width="22.81640625" style="2" customWidth="1"/>
    <col min="4102" max="4102" width="14.1796875" style="2" customWidth="1"/>
    <col min="4103" max="4103" width="11.453125" style="2"/>
    <col min="4104" max="4104" width="17.453125" style="2" customWidth="1"/>
    <col min="4105" max="4352" width="11.453125" style="2"/>
    <col min="4353" max="4353" width="24.453125" style="2" customWidth="1"/>
    <col min="4354" max="4354" width="16.453125" style="2" customWidth="1"/>
    <col min="4355" max="4355" width="15.453125" style="2" customWidth="1"/>
    <col min="4356" max="4356" width="13.26953125" style="2" customWidth="1"/>
    <col min="4357" max="4357" width="22.81640625" style="2" customWidth="1"/>
    <col min="4358" max="4358" width="14.1796875" style="2" customWidth="1"/>
    <col min="4359" max="4359" width="11.453125" style="2"/>
    <col min="4360" max="4360" width="17.453125" style="2" customWidth="1"/>
    <col min="4361" max="4608" width="11.453125" style="2"/>
    <col min="4609" max="4609" width="24.453125" style="2" customWidth="1"/>
    <col min="4610" max="4610" width="16.453125" style="2" customWidth="1"/>
    <col min="4611" max="4611" width="15.453125" style="2" customWidth="1"/>
    <col min="4612" max="4612" width="13.26953125" style="2" customWidth="1"/>
    <col min="4613" max="4613" width="22.81640625" style="2" customWidth="1"/>
    <col min="4614" max="4614" width="14.1796875" style="2" customWidth="1"/>
    <col min="4615" max="4615" width="11.453125" style="2"/>
    <col min="4616" max="4616" width="17.453125" style="2" customWidth="1"/>
    <col min="4617" max="4864" width="11.453125" style="2"/>
    <col min="4865" max="4865" width="24.453125" style="2" customWidth="1"/>
    <col min="4866" max="4866" width="16.453125" style="2" customWidth="1"/>
    <col min="4867" max="4867" width="15.453125" style="2" customWidth="1"/>
    <col min="4868" max="4868" width="13.26953125" style="2" customWidth="1"/>
    <col min="4869" max="4869" width="22.81640625" style="2" customWidth="1"/>
    <col min="4870" max="4870" width="14.1796875" style="2" customWidth="1"/>
    <col min="4871" max="4871" width="11.453125" style="2"/>
    <col min="4872" max="4872" width="17.453125" style="2" customWidth="1"/>
    <col min="4873" max="5120" width="11.453125" style="2"/>
    <col min="5121" max="5121" width="24.453125" style="2" customWidth="1"/>
    <col min="5122" max="5122" width="16.453125" style="2" customWidth="1"/>
    <col min="5123" max="5123" width="15.453125" style="2" customWidth="1"/>
    <col min="5124" max="5124" width="13.26953125" style="2" customWidth="1"/>
    <col min="5125" max="5125" width="22.81640625" style="2" customWidth="1"/>
    <col min="5126" max="5126" width="14.1796875" style="2" customWidth="1"/>
    <col min="5127" max="5127" width="11.453125" style="2"/>
    <col min="5128" max="5128" width="17.453125" style="2" customWidth="1"/>
    <col min="5129" max="5376" width="11.453125" style="2"/>
    <col min="5377" max="5377" width="24.453125" style="2" customWidth="1"/>
    <col min="5378" max="5378" width="16.453125" style="2" customWidth="1"/>
    <col min="5379" max="5379" width="15.453125" style="2" customWidth="1"/>
    <col min="5380" max="5380" width="13.26953125" style="2" customWidth="1"/>
    <col min="5381" max="5381" width="22.81640625" style="2" customWidth="1"/>
    <col min="5382" max="5382" width="14.1796875" style="2" customWidth="1"/>
    <col min="5383" max="5383" width="11.453125" style="2"/>
    <col min="5384" max="5384" width="17.453125" style="2" customWidth="1"/>
    <col min="5385" max="5632" width="11.453125" style="2"/>
    <col min="5633" max="5633" width="24.453125" style="2" customWidth="1"/>
    <col min="5634" max="5634" width="16.453125" style="2" customWidth="1"/>
    <col min="5635" max="5635" width="15.453125" style="2" customWidth="1"/>
    <col min="5636" max="5636" width="13.26953125" style="2" customWidth="1"/>
    <col min="5637" max="5637" width="22.81640625" style="2" customWidth="1"/>
    <col min="5638" max="5638" width="14.1796875" style="2" customWidth="1"/>
    <col min="5639" max="5639" width="11.453125" style="2"/>
    <col min="5640" max="5640" width="17.453125" style="2" customWidth="1"/>
    <col min="5641" max="5888" width="11.453125" style="2"/>
    <col min="5889" max="5889" width="24.453125" style="2" customWidth="1"/>
    <col min="5890" max="5890" width="16.453125" style="2" customWidth="1"/>
    <col min="5891" max="5891" width="15.453125" style="2" customWidth="1"/>
    <col min="5892" max="5892" width="13.26953125" style="2" customWidth="1"/>
    <col min="5893" max="5893" width="22.81640625" style="2" customWidth="1"/>
    <col min="5894" max="5894" width="14.1796875" style="2" customWidth="1"/>
    <col min="5895" max="5895" width="11.453125" style="2"/>
    <col min="5896" max="5896" width="17.453125" style="2" customWidth="1"/>
    <col min="5897" max="6144" width="11.453125" style="2"/>
    <col min="6145" max="6145" width="24.453125" style="2" customWidth="1"/>
    <col min="6146" max="6146" width="16.453125" style="2" customWidth="1"/>
    <col min="6147" max="6147" width="15.453125" style="2" customWidth="1"/>
    <col min="6148" max="6148" width="13.26953125" style="2" customWidth="1"/>
    <col min="6149" max="6149" width="22.81640625" style="2" customWidth="1"/>
    <col min="6150" max="6150" width="14.1796875" style="2" customWidth="1"/>
    <col min="6151" max="6151" width="11.453125" style="2"/>
    <col min="6152" max="6152" width="17.453125" style="2" customWidth="1"/>
    <col min="6153" max="6400" width="11.453125" style="2"/>
    <col min="6401" max="6401" width="24.453125" style="2" customWidth="1"/>
    <col min="6402" max="6402" width="16.453125" style="2" customWidth="1"/>
    <col min="6403" max="6403" width="15.453125" style="2" customWidth="1"/>
    <col min="6404" max="6404" width="13.26953125" style="2" customWidth="1"/>
    <col min="6405" max="6405" width="22.81640625" style="2" customWidth="1"/>
    <col min="6406" max="6406" width="14.1796875" style="2" customWidth="1"/>
    <col min="6407" max="6407" width="11.453125" style="2"/>
    <col min="6408" max="6408" width="17.453125" style="2" customWidth="1"/>
    <col min="6409" max="6656" width="11.453125" style="2"/>
    <col min="6657" max="6657" width="24.453125" style="2" customWidth="1"/>
    <col min="6658" max="6658" width="16.453125" style="2" customWidth="1"/>
    <col min="6659" max="6659" width="15.453125" style="2" customWidth="1"/>
    <col min="6660" max="6660" width="13.26953125" style="2" customWidth="1"/>
    <col min="6661" max="6661" width="22.81640625" style="2" customWidth="1"/>
    <col min="6662" max="6662" width="14.1796875" style="2" customWidth="1"/>
    <col min="6663" max="6663" width="11.453125" style="2"/>
    <col min="6664" max="6664" width="17.453125" style="2" customWidth="1"/>
    <col min="6665" max="6912" width="11.453125" style="2"/>
    <col min="6913" max="6913" width="24.453125" style="2" customWidth="1"/>
    <col min="6914" max="6914" width="16.453125" style="2" customWidth="1"/>
    <col min="6915" max="6915" width="15.453125" style="2" customWidth="1"/>
    <col min="6916" max="6916" width="13.26953125" style="2" customWidth="1"/>
    <col min="6917" max="6917" width="22.81640625" style="2" customWidth="1"/>
    <col min="6918" max="6918" width="14.1796875" style="2" customWidth="1"/>
    <col min="6919" max="6919" width="11.453125" style="2"/>
    <col min="6920" max="6920" width="17.453125" style="2" customWidth="1"/>
    <col min="6921" max="7168" width="11.453125" style="2"/>
    <col min="7169" max="7169" width="24.453125" style="2" customWidth="1"/>
    <col min="7170" max="7170" width="16.453125" style="2" customWidth="1"/>
    <col min="7171" max="7171" width="15.453125" style="2" customWidth="1"/>
    <col min="7172" max="7172" width="13.26953125" style="2" customWidth="1"/>
    <col min="7173" max="7173" width="22.81640625" style="2" customWidth="1"/>
    <col min="7174" max="7174" width="14.1796875" style="2" customWidth="1"/>
    <col min="7175" max="7175" width="11.453125" style="2"/>
    <col min="7176" max="7176" width="17.453125" style="2" customWidth="1"/>
    <col min="7177" max="7424" width="11.453125" style="2"/>
    <col min="7425" max="7425" width="24.453125" style="2" customWidth="1"/>
    <col min="7426" max="7426" width="16.453125" style="2" customWidth="1"/>
    <col min="7427" max="7427" width="15.453125" style="2" customWidth="1"/>
    <col min="7428" max="7428" width="13.26953125" style="2" customWidth="1"/>
    <col min="7429" max="7429" width="22.81640625" style="2" customWidth="1"/>
    <col min="7430" max="7430" width="14.1796875" style="2" customWidth="1"/>
    <col min="7431" max="7431" width="11.453125" style="2"/>
    <col min="7432" max="7432" width="17.453125" style="2" customWidth="1"/>
    <col min="7433" max="7680" width="11.453125" style="2"/>
    <col min="7681" max="7681" width="24.453125" style="2" customWidth="1"/>
    <col min="7682" max="7682" width="16.453125" style="2" customWidth="1"/>
    <col min="7683" max="7683" width="15.453125" style="2" customWidth="1"/>
    <col min="7684" max="7684" width="13.26953125" style="2" customWidth="1"/>
    <col min="7685" max="7685" width="22.81640625" style="2" customWidth="1"/>
    <col min="7686" max="7686" width="14.1796875" style="2" customWidth="1"/>
    <col min="7687" max="7687" width="11.453125" style="2"/>
    <col min="7688" max="7688" width="17.453125" style="2" customWidth="1"/>
    <col min="7689" max="7936" width="11.453125" style="2"/>
    <col min="7937" max="7937" width="24.453125" style="2" customWidth="1"/>
    <col min="7938" max="7938" width="16.453125" style="2" customWidth="1"/>
    <col min="7939" max="7939" width="15.453125" style="2" customWidth="1"/>
    <col min="7940" max="7940" width="13.26953125" style="2" customWidth="1"/>
    <col min="7941" max="7941" width="22.81640625" style="2" customWidth="1"/>
    <col min="7942" max="7942" width="14.1796875" style="2" customWidth="1"/>
    <col min="7943" max="7943" width="11.453125" style="2"/>
    <col min="7944" max="7944" width="17.453125" style="2" customWidth="1"/>
    <col min="7945" max="8192" width="11.453125" style="2"/>
    <col min="8193" max="8193" width="24.453125" style="2" customWidth="1"/>
    <col min="8194" max="8194" width="16.453125" style="2" customWidth="1"/>
    <col min="8195" max="8195" width="15.453125" style="2" customWidth="1"/>
    <col min="8196" max="8196" width="13.26953125" style="2" customWidth="1"/>
    <col min="8197" max="8197" width="22.81640625" style="2" customWidth="1"/>
    <col min="8198" max="8198" width="14.1796875" style="2" customWidth="1"/>
    <col min="8199" max="8199" width="11.453125" style="2"/>
    <col min="8200" max="8200" width="17.453125" style="2" customWidth="1"/>
    <col min="8201" max="8448" width="11.453125" style="2"/>
    <col min="8449" max="8449" width="24.453125" style="2" customWidth="1"/>
    <col min="8450" max="8450" width="16.453125" style="2" customWidth="1"/>
    <col min="8451" max="8451" width="15.453125" style="2" customWidth="1"/>
    <col min="8452" max="8452" width="13.26953125" style="2" customWidth="1"/>
    <col min="8453" max="8453" width="22.81640625" style="2" customWidth="1"/>
    <col min="8454" max="8454" width="14.1796875" style="2" customWidth="1"/>
    <col min="8455" max="8455" width="11.453125" style="2"/>
    <col min="8456" max="8456" width="17.453125" style="2" customWidth="1"/>
    <col min="8457" max="8704" width="11.453125" style="2"/>
    <col min="8705" max="8705" width="24.453125" style="2" customWidth="1"/>
    <col min="8706" max="8706" width="16.453125" style="2" customWidth="1"/>
    <col min="8707" max="8707" width="15.453125" style="2" customWidth="1"/>
    <col min="8708" max="8708" width="13.26953125" style="2" customWidth="1"/>
    <col min="8709" max="8709" width="22.81640625" style="2" customWidth="1"/>
    <col min="8710" max="8710" width="14.1796875" style="2" customWidth="1"/>
    <col min="8711" max="8711" width="11.453125" style="2"/>
    <col min="8712" max="8712" width="17.453125" style="2" customWidth="1"/>
    <col min="8713" max="8960" width="11.453125" style="2"/>
    <col min="8961" max="8961" width="24.453125" style="2" customWidth="1"/>
    <col min="8962" max="8962" width="16.453125" style="2" customWidth="1"/>
    <col min="8963" max="8963" width="15.453125" style="2" customWidth="1"/>
    <col min="8964" max="8964" width="13.26953125" style="2" customWidth="1"/>
    <col min="8965" max="8965" width="22.81640625" style="2" customWidth="1"/>
    <col min="8966" max="8966" width="14.1796875" style="2" customWidth="1"/>
    <col min="8967" max="8967" width="11.453125" style="2"/>
    <col min="8968" max="8968" width="17.453125" style="2" customWidth="1"/>
    <col min="8969" max="9216" width="11.453125" style="2"/>
    <col min="9217" max="9217" width="24.453125" style="2" customWidth="1"/>
    <col min="9218" max="9218" width="16.453125" style="2" customWidth="1"/>
    <col min="9219" max="9219" width="15.453125" style="2" customWidth="1"/>
    <col min="9220" max="9220" width="13.26953125" style="2" customWidth="1"/>
    <col min="9221" max="9221" width="22.81640625" style="2" customWidth="1"/>
    <col min="9222" max="9222" width="14.1796875" style="2" customWidth="1"/>
    <col min="9223" max="9223" width="11.453125" style="2"/>
    <col min="9224" max="9224" width="17.453125" style="2" customWidth="1"/>
    <col min="9225" max="9472" width="11.453125" style="2"/>
    <col min="9473" max="9473" width="24.453125" style="2" customWidth="1"/>
    <col min="9474" max="9474" width="16.453125" style="2" customWidth="1"/>
    <col min="9475" max="9475" width="15.453125" style="2" customWidth="1"/>
    <col min="9476" max="9476" width="13.26953125" style="2" customWidth="1"/>
    <col min="9477" max="9477" width="22.81640625" style="2" customWidth="1"/>
    <col min="9478" max="9478" width="14.1796875" style="2" customWidth="1"/>
    <col min="9479" max="9479" width="11.453125" style="2"/>
    <col min="9480" max="9480" width="17.453125" style="2" customWidth="1"/>
    <col min="9481" max="9728" width="11.453125" style="2"/>
    <col min="9729" max="9729" width="24.453125" style="2" customWidth="1"/>
    <col min="9730" max="9730" width="16.453125" style="2" customWidth="1"/>
    <col min="9731" max="9731" width="15.453125" style="2" customWidth="1"/>
    <col min="9732" max="9732" width="13.26953125" style="2" customWidth="1"/>
    <col min="9733" max="9733" width="22.81640625" style="2" customWidth="1"/>
    <col min="9734" max="9734" width="14.1796875" style="2" customWidth="1"/>
    <col min="9735" max="9735" width="11.453125" style="2"/>
    <col min="9736" max="9736" width="17.453125" style="2" customWidth="1"/>
    <col min="9737" max="9984" width="11.453125" style="2"/>
    <col min="9985" max="9985" width="24.453125" style="2" customWidth="1"/>
    <col min="9986" max="9986" width="16.453125" style="2" customWidth="1"/>
    <col min="9987" max="9987" width="15.453125" style="2" customWidth="1"/>
    <col min="9988" max="9988" width="13.26953125" style="2" customWidth="1"/>
    <col min="9989" max="9989" width="22.81640625" style="2" customWidth="1"/>
    <col min="9990" max="9990" width="14.1796875" style="2" customWidth="1"/>
    <col min="9991" max="9991" width="11.453125" style="2"/>
    <col min="9992" max="9992" width="17.453125" style="2" customWidth="1"/>
    <col min="9993" max="10240" width="11.453125" style="2"/>
    <col min="10241" max="10241" width="24.453125" style="2" customWidth="1"/>
    <col min="10242" max="10242" width="16.453125" style="2" customWidth="1"/>
    <col min="10243" max="10243" width="15.453125" style="2" customWidth="1"/>
    <col min="10244" max="10244" width="13.26953125" style="2" customWidth="1"/>
    <col min="10245" max="10245" width="22.81640625" style="2" customWidth="1"/>
    <col min="10246" max="10246" width="14.1796875" style="2" customWidth="1"/>
    <col min="10247" max="10247" width="11.453125" style="2"/>
    <col min="10248" max="10248" width="17.453125" style="2" customWidth="1"/>
    <col min="10249" max="10496" width="11.453125" style="2"/>
    <col min="10497" max="10497" width="24.453125" style="2" customWidth="1"/>
    <col min="10498" max="10498" width="16.453125" style="2" customWidth="1"/>
    <col min="10499" max="10499" width="15.453125" style="2" customWidth="1"/>
    <col min="10500" max="10500" width="13.26953125" style="2" customWidth="1"/>
    <col min="10501" max="10501" width="22.81640625" style="2" customWidth="1"/>
    <col min="10502" max="10502" width="14.1796875" style="2" customWidth="1"/>
    <col min="10503" max="10503" width="11.453125" style="2"/>
    <col min="10504" max="10504" width="17.453125" style="2" customWidth="1"/>
    <col min="10505" max="10752" width="11.453125" style="2"/>
    <col min="10753" max="10753" width="24.453125" style="2" customWidth="1"/>
    <col min="10754" max="10754" width="16.453125" style="2" customWidth="1"/>
    <col min="10755" max="10755" width="15.453125" style="2" customWidth="1"/>
    <col min="10756" max="10756" width="13.26953125" style="2" customWidth="1"/>
    <col min="10757" max="10757" width="22.81640625" style="2" customWidth="1"/>
    <col min="10758" max="10758" width="14.1796875" style="2" customWidth="1"/>
    <col min="10759" max="10759" width="11.453125" style="2"/>
    <col min="10760" max="10760" width="17.453125" style="2" customWidth="1"/>
    <col min="10761" max="11008" width="11.453125" style="2"/>
    <col min="11009" max="11009" width="24.453125" style="2" customWidth="1"/>
    <col min="11010" max="11010" width="16.453125" style="2" customWidth="1"/>
    <col min="11011" max="11011" width="15.453125" style="2" customWidth="1"/>
    <col min="11012" max="11012" width="13.26953125" style="2" customWidth="1"/>
    <col min="11013" max="11013" width="22.81640625" style="2" customWidth="1"/>
    <col min="11014" max="11014" width="14.1796875" style="2" customWidth="1"/>
    <col min="11015" max="11015" width="11.453125" style="2"/>
    <col min="11016" max="11016" width="17.453125" style="2" customWidth="1"/>
    <col min="11017" max="11264" width="11.453125" style="2"/>
    <col min="11265" max="11265" width="24.453125" style="2" customWidth="1"/>
    <col min="11266" max="11266" width="16.453125" style="2" customWidth="1"/>
    <col min="11267" max="11267" width="15.453125" style="2" customWidth="1"/>
    <col min="11268" max="11268" width="13.26953125" style="2" customWidth="1"/>
    <col min="11269" max="11269" width="22.81640625" style="2" customWidth="1"/>
    <col min="11270" max="11270" width="14.1796875" style="2" customWidth="1"/>
    <col min="11271" max="11271" width="11.453125" style="2"/>
    <col min="11272" max="11272" width="17.453125" style="2" customWidth="1"/>
    <col min="11273" max="11520" width="11.453125" style="2"/>
    <col min="11521" max="11521" width="24.453125" style="2" customWidth="1"/>
    <col min="11522" max="11522" width="16.453125" style="2" customWidth="1"/>
    <col min="11523" max="11523" width="15.453125" style="2" customWidth="1"/>
    <col min="11524" max="11524" width="13.26953125" style="2" customWidth="1"/>
    <col min="11525" max="11525" width="22.81640625" style="2" customWidth="1"/>
    <col min="11526" max="11526" width="14.1796875" style="2" customWidth="1"/>
    <col min="11527" max="11527" width="11.453125" style="2"/>
    <col min="11528" max="11528" width="17.453125" style="2" customWidth="1"/>
    <col min="11529" max="11776" width="11.453125" style="2"/>
    <col min="11777" max="11777" width="24.453125" style="2" customWidth="1"/>
    <col min="11778" max="11778" width="16.453125" style="2" customWidth="1"/>
    <col min="11779" max="11779" width="15.453125" style="2" customWidth="1"/>
    <col min="11780" max="11780" width="13.26953125" style="2" customWidth="1"/>
    <col min="11781" max="11781" width="22.81640625" style="2" customWidth="1"/>
    <col min="11782" max="11782" width="14.1796875" style="2" customWidth="1"/>
    <col min="11783" max="11783" width="11.453125" style="2"/>
    <col min="11784" max="11784" width="17.453125" style="2" customWidth="1"/>
    <col min="11785" max="12032" width="11.453125" style="2"/>
    <col min="12033" max="12033" width="24.453125" style="2" customWidth="1"/>
    <col min="12034" max="12034" width="16.453125" style="2" customWidth="1"/>
    <col min="12035" max="12035" width="15.453125" style="2" customWidth="1"/>
    <col min="12036" max="12036" width="13.26953125" style="2" customWidth="1"/>
    <col min="12037" max="12037" width="22.81640625" style="2" customWidth="1"/>
    <col min="12038" max="12038" width="14.1796875" style="2" customWidth="1"/>
    <col min="12039" max="12039" width="11.453125" style="2"/>
    <col min="12040" max="12040" width="17.453125" style="2" customWidth="1"/>
    <col min="12041" max="12288" width="11.453125" style="2"/>
    <col min="12289" max="12289" width="24.453125" style="2" customWidth="1"/>
    <col min="12290" max="12290" width="16.453125" style="2" customWidth="1"/>
    <col min="12291" max="12291" width="15.453125" style="2" customWidth="1"/>
    <col min="12292" max="12292" width="13.26953125" style="2" customWidth="1"/>
    <col min="12293" max="12293" width="22.81640625" style="2" customWidth="1"/>
    <col min="12294" max="12294" width="14.1796875" style="2" customWidth="1"/>
    <col min="12295" max="12295" width="11.453125" style="2"/>
    <col min="12296" max="12296" width="17.453125" style="2" customWidth="1"/>
    <col min="12297" max="12544" width="11.453125" style="2"/>
    <col min="12545" max="12545" width="24.453125" style="2" customWidth="1"/>
    <col min="12546" max="12546" width="16.453125" style="2" customWidth="1"/>
    <col min="12547" max="12547" width="15.453125" style="2" customWidth="1"/>
    <col min="12548" max="12548" width="13.26953125" style="2" customWidth="1"/>
    <col min="12549" max="12549" width="22.81640625" style="2" customWidth="1"/>
    <col min="12550" max="12550" width="14.1796875" style="2" customWidth="1"/>
    <col min="12551" max="12551" width="11.453125" style="2"/>
    <col min="12552" max="12552" width="17.453125" style="2" customWidth="1"/>
    <col min="12553" max="12800" width="11.453125" style="2"/>
    <col min="12801" max="12801" width="24.453125" style="2" customWidth="1"/>
    <col min="12802" max="12802" width="16.453125" style="2" customWidth="1"/>
    <col min="12803" max="12803" width="15.453125" style="2" customWidth="1"/>
    <col min="12804" max="12804" width="13.26953125" style="2" customWidth="1"/>
    <col min="12805" max="12805" width="22.81640625" style="2" customWidth="1"/>
    <col min="12806" max="12806" width="14.1796875" style="2" customWidth="1"/>
    <col min="12807" max="12807" width="11.453125" style="2"/>
    <col min="12808" max="12808" width="17.453125" style="2" customWidth="1"/>
    <col min="12809" max="13056" width="11.453125" style="2"/>
    <col min="13057" max="13057" width="24.453125" style="2" customWidth="1"/>
    <col min="13058" max="13058" width="16.453125" style="2" customWidth="1"/>
    <col min="13059" max="13059" width="15.453125" style="2" customWidth="1"/>
    <col min="13060" max="13060" width="13.26953125" style="2" customWidth="1"/>
    <col min="13061" max="13061" width="22.81640625" style="2" customWidth="1"/>
    <col min="13062" max="13062" width="14.1796875" style="2" customWidth="1"/>
    <col min="13063" max="13063" width="11.453125" style="2"/>
    <col min="13064" max="13064" width="17.453125" style="2" customWidth="1"/>
    <col min="13065" max="13312" width="11.453125" style="2"/>
    <col min="13313" max="13313" width="24.453125" style="2" customWidth="1"/>
    <col min="13314" max="13314" width="16.453125" style="2" customWidth="1"/>
    <col min="13315" max="13315" width="15.453125" style="2" customWidth="1"/>
    <col min="13316" max="13316" width="13.26953125" style="2" customWidth="1"/>
    <col min="13317" max="13317" width="22.81640625" style="2" customWidth="1"/>
    <col min="13318" max="13318" width="14.1796875" style="2" customWidth="1"/>
    <col min="13319" max="13319" width="11.453125" style="2"/>
    <col min="13320" max="13320" width="17.453125" style="2" customWidth="1"/>
    <col min="13321" max="13568" width="11.453125" style="2"/>
    <col min="13569" max="13569" width="24.453125" style="2" customWidth="1"/>
    <col min="13570" max="13570" width="16.453125" style="2" customWidth="1"/>
    <col min="13571" max="13571" width="15.453125" style="2" customWidth="1"/>
    <col min="13572" max="13572" width="13.26953125" style="2" customWidth="1"/>
    <col min="13573" max="13573" width="22.81640625" style="2" customWidth="1"/>
    <col min="13574" max="13574" width="14.1796875" style="2" customWidth="1"/>
    <col min="13575" max="13575" width="11.453125" style="2"/>
    <col min="13576" max="13576" width="17.453125" style="2" customWidth="1"/>
    <col min="13577" max="13824" width="11.453125" style="2"/>
    <col min="13825" max="13825" width="24.453125" style="2" customWidth="1"/>
    <col min="13826" max="13826" width="16.453125" style="2" customWidth="1"/>
    <col min="13827" max="13827" width="15.453125" style="2" customWidth="1"/>
    <col min="13828" max="13828" width="13.26953125" style="2" customWidth="1"/>
    <col min="13829" max="13829" width="22.81640625" style="2" customWidth="1"/>
    <col min="13830" max="13830" width="14.1796875" style="2" customWidth="1"/>
    <col min="13831" max="13831" width="11.453125" style="2"/>
    <col min="13832" max="13832" width="17.453125" style="2" customWidth="1"/>
    <col min="13833" max="14080" width="11.453125" style="2"/>
    <col min="14081" max="14081" width="24.453125" style="2" customWidth="1"/>
    <col min="14082" max="14082" width="16.453125" style="2" customWidth="1"/>
    <col min="14083" max="14083" width="15.453125" style="2" customWidth="1"/>
    <col min="14084" max="14084" width="13.26953125" style="2" customWidth="1"/>
    <col min="14085" max="14085" width="22.81640625" style="2" customWidth="1"/>
    <col min="14086" max="14086" width="14.1796875" style="2" customWidth="1"/>
    <col min="14087" max="14087" width="11.453125" style="2"/>
    <col min="14088" max="14088" width="17.453125" style="2" customWidth="1"/>
    <col min="14089" max="14336" width="11.453125" style="2"/>
    <col min="14337" max="14337" width="24.453125" style="2" customWidth="1"/>
    <col min="14338" max="14338" width="16.453125" style="2" customWidth="1"/>
    <col min="14339" max="14339" width="15.453125" style="2" customWidth="1"/>
    <col min="14340" max="14340" width="13.26953125" style="2" customWidth="1"/>
    <col min="14341" max="14341" width="22.81640625" style="2" customWidth="1"/>
    <col min="14342" max="14342" width="14.1796875" style="2" customWidth="1"/>
    <col min="14343" max="14343" width="11.453125" style="2"/>
    <col min="14344" max="14344" width="17.453125" style="2" customWidth="1"/>
    <col min="14345" max="14592" width="11.453125" style="2"/>
    <col min="14593" max="14593" width="24.453125" style="2" customWidth="1"/>
    <col min="14594" max="14594" width="16.453125" style="2" customWidth="1"/>
    <col min="14595" max="14595" width="15.453125" style="2" customWidth="1"/>
    <col min="14596" max="14596" width="13.26953125" style="2" customWidth="1"/>
    <col min="14597" max="14597" width="22.81640625" style="2" customWidth="1"/>
    <col min="14598" max="14598" width="14.1796875" style="2" customWidth="1"/>
    <col min="14599" max="14599" width="11.453125" style="2"/>
    <col min="14600" max="14600" width="17.453125" style="2" customWidth="1"/>
    <col min="14601" max="14848" width="11.453125" style="2"/>
    <col min="14849" max="14849" width="24.453125" style="2" customWidth="1"/>
    <col min="14850" max="14850" width="16.453125" style="2" customWidth="1"/>
    <col min="14851" max="14851" width="15.453125" style="2" customWidth="1"/>
    <col min="14852" max="14852" width="13.26953125" style="2" customWidth="1"/>
    <col min="14853" max="14853" width="22.81640625" style="2" customWidth="1"/>
    <col min="14854" max="14854" width="14.1796875" style="2" customWidth="1"/>
    <col min="14855" max="14855" width="11.453125" style="2"/>
    <col min="14856" max="14856" width="17.453125" style="2" customWidth="1"/>
    <col min="14857" max="15104" width="11.453125" style="2"/>
    <col min="15105" max="15105" width="24.453125" style="2" customWidth="1"/>
    <col min="15106" max="15106" width="16.453125" style="2" customWidth="1"/>
    <col min="15107" max="15107" width="15.453125" style="2" customWidth="1"/>
    <col min="15108" max="15108" width="13.26953125" style="2" customWidth="1"/>
    <col min="15109" max="15109" width="22.81640625" style="2" customWidth="1"/>
    <col min="15110" max="15110" width="14.1796875" style="2" customWidth="1"/>
    <col min="15111" max="15111" width="11.453125" style="2"/>
    <col min="15112" max="15112" width="17.453125" style="2" customWidth="1"/>
    <col min="15113" max="15360" width="11.453125" style="2"/>
    <col min="15361" max="15361" width="24.453125" style="2" customWidth="1"/>
    <col min="15362" max="15362" width="16.453125" style="2" customWidth="1"/>
    <col min="15363" max="15363" width="15.453125" style="2" customWidth="1"/>
    <col min="15364" max="15364" width="13.26953125" style="2" customWidth="1"/>
    <col min="15365" max="15365" width="22.81640625" style="2" customWidth="1"/>
    <col min="15366" max="15366" width="14.1796875" style="2" customWidth="1"/>
    <col min="15367" max="15367" width="11.453125" style="2"/>
    <col min="15368" max="15368" width="17.453125" style="2" customWidth="1"/>
    <col min="15369" max="15616" width="11.453125" style="2"/>
    <col min="15617" max="15617" width="24.453125" style="2" customWidth="1"/>
    <col min="15618" max="15618" width="16.453125" style="2" customWidth="1"/>
    <col min="15619" max="15619" width="15.453125" style="2" customWidth="1"/>
    <col min="15620" max="15620" width="13.26953125" style="2" customWidth="1"/>
    <col min="15621" max="15621" width="22.81640625" style="2" customWidth="1"/>
    <col min="15622" max="15622" width="14.1796875" style="2" customWidth="1"/>
    <col min="15623" max="15623" width="11.453125" style="2"/>
    <col min="15624" max="15624" width="17.453125" style="2" customWidth="1"/>
    <col min="15625" max="15872" width="11.453125" style="2"/>
    <col min="15873" max="15873" width="24.453125" style="2" customWidth="1"/>
    <col min="15874" max="15874" width="16.453125" style="2" customWidth="1"/>
    <col min="15875" max="15875" width="15.453125" style="2" customWidth="1"/>
    <col min="15876" max="15876" width="13.26953125" style="2" customWidth="1"/>
    <col min="15877" max="15877" width="22.81640625" style="2" customWidth="1"/>
    <col min="15878" max="15878" width="14.1796875" style="2" customWidth="1"/>
    <col min="15879" max="15879" width="11.453125" style="2"/>
    <col min="15880" max="15880" width="17.453125" style="2" customWidth="1"/>
    <col min="15881" max="16128" width="11.453125" style="2"/>
    <col min="16129" max="16129" width="24.453125" style="2" customWidth="1"/>
    <col min="16130" max="16130" width="16.453125" style="2" customWidth="1"/>
    <col min="16131" max="16131" width="15.453125" style="2" customWidth="1"/>
    <col min="16132" max="16132" width="13.26953125" style="2" customWidth="1"/>
    <col min="16133" max="16133" width="22.81640625" style="2" customWidth="1"/>
    <col min="16134" max="16134" width="14.1796875" style="2" customWidth="1"/>
    <col min="16135" max="16135" width="11.453125" style="2"/>
    <col min="16136" max="16136" width="17.453125" style="2" customWidth="1"/>
    <col min="16137" max="16384" width="11.453125" style="2"/>
  </cols>
  <sheetData>
    <row r="1" spans="1:14" ht="6" customHeight="1" thickBot="1" x14ac:dyDescent="0.35"/>
    <row r="2" spans="1:14" ht="22.5" customHeight="1" thickBot="1" x14ac:dyDescent="0.35">
      <c r="A2" s="28" t="s">
        <v>16</v>
      </c>
      <c r="B2" s="17"/>
      <c r="C2" s="17"/>
      <c r="D2" s="17"/>
      <c r="E2" s="17"/>
      <c r="F2" s="17"/>
      <c r="G2" s="17"/>
      <c r="H2" s="17"/>
      <c r="I2" s="18"/>
    </row>
    <row r="3" spans="1:14" ht="8.25" customHeight="1" x14ac:dyDescent="0.3"/>
    <row r="4" spans="1:14" ht="14.5" x14ac:dyDescent="0.35">
      <c r="A4" s="1" t="s">
        <v>48</v>
      </c>
    </row>
    <row r="5" spans="1:14" ht="14.5" x14ac:dyDescent="0.35">
      <c r="A5" s="3" t="s">
        <v>40</v>
      </c>
    </row>
    <row r="6" spans="1:14" ht="27.5" x14ac:dyDescent="0.3">
      <c r="A6" s="181" t="s">
        <v>56</v>
      </c>
      <c r="B6" s="39" t="s">
        <v>13</v>
      </c>
      <c r="F6" s="40" t="s">
        <v>0</v>
      </c>
      <c r="G6" s="42" t="s">
        <v>35</v>
      </c>
      <c r="N6" s="92"/>
    </row>
    <row r="7" spans="1:14" x14ac:dyDescent="0.3">
      <c r="A7" s="2" t="s">
        <v>7</v>
      </c>
      <c r="B7" s="4">
        <v>27060</v>
      </c>
      <c r="F7" s="41">
        <v>0.14000000000000001</v>
      </c>
      <c r="G7" s="43">
        <v>24</v>
      </c>
      <c r="N7" s="92"/>
    </row>
    <row r="8" spans="1:14" x14ac:dyDescent="0.3">
      <c r="A8" s="2" t="s">
        <v>38</v>
      </c>
      <c r="B8" s="4">
        <v>8667</v>
      </c>
      <c r="F8" s="19"/>
      <c r="G8" s="20" t="s">
        <v>6</v>
      </c>
      <c r="H8" s="33">
        <f>G7*F7</f>
        <v>3.3600000000000003</v>
      </c>
      <c r="I8" s="21" t="str">
        <f>G6</f>
        <v>meses</v>
      </c>
      <c r="N8" s="92"/>
    </row>
    <row r="9" spans="1:14" x14ac:dyDescent="0.3">
      <c r="A9" s="2" t="s">
        <v>39</v>
      </c>
      <c r="B9" s="4">
        <v>12972</v>
      </c>
      <c r="N9" s="92"/>
    </row>
    <row r="10" spans="1:14" ht="39" x14ac:dyDescent="0.3">
      <c r="D10" s="38" t="s">
        <v>13</v>
      </c>
      <c r="E10" s="29" t="s">
        <v>14</v>
      </c>
      <c r="F10" s="7"/>
      <c r="G10" s="16"/>
      <c r="H10" s="31" t="s">
        <v>15</v>
      </c>
      <c r="I10" s="7"/>
      <c r="N10" s="92"/>
    </row>
    <row r="11" spans="1:14" x14ac:dyDescent="0.3">
      <c r="C11" s="5" t="s">
        <v>7</v>
      </c>
      <c r="D11" s="6">
        <f>B7</f>
        <v>27060</v>
      </c>
      <c r="E11" s="34">
        <f>H8</f>
        <v>3.3600000000000003</v>
      </c>
      <c r="F11" s="7" t="str">
        <f>G6</f>
        <v>meses</v>
      </c>
      <c r="H11" s="8">
        <f>G7-E11</f>
        <v>20.64</v>
      </c>
      <c r="I11" s="6" t="str">
        <f>G6</f>
        <v>meses</v>
      </c>
      <c r="N11" s="92"/>
    </row>
    <row r="12" spans="1:14" x14ac:dyDescent="0.3">
      <c r="B12" s="135"/>
      <c r="C12" s="30" t="s">
        <v>41</v>
      </c>
      <c r="D12" s="6">
        <f>B8</f>
        <v>8667</v>
      </c>
      <c r="E12" s="32">
        <f>D12*E11/D11</f>
        <v>1.0761685144124169</v>
      </c>
      <c r="F12" s="7" t="str">
        <f>G6</f>
        <v>meses</v>
      </c>
      <c r="H12" s="32">
        <f>G7-E12</f>
        <v>22.923831485587584</v>
      </c>
      <c r="I12" s="6" t="str">
        <f>G6</f>
        <v>meses</v>
      </c>
    </row>
    <row r="13" spans="1:14" x14ac:dyDescent="0.3">
      <c r="B13" s="135"/>
      <c r="C13" s="30" t="s">
        <v>42</v>
      </c>
      <c r="D13" s="6">
        <f>B9</f>
        <v>12972</v>
      </c>
      <c r="E13" s="32">
        <f>D13*E11/D11</f>
        <v>1.6107139689578716</v>
      </c>
      <c r="F13" s="7" t="str">
        <f>G6</f>
        <v>meses</v>
      </c>
      <c r="H13" s="32">
        <f>G7-E13</f>
        <v>22.389286031042129</v>
      </c>
      <c r="I13" s="8" t="str">
        <f>G6</f>
        <v>meses</v>
      </c>
      <c r="N13" s="92"/>
    </row>
    <row r="14" spans="1:14" x14ac:dyDescent="0.3">
      <c r="I14" s="9"/>
      <c r="N14" s="92"/>
    </row>
    <row r="15" spans="1:14" x14ac:dyDescent="0.3">
      <c r="E15" s="10" t="s">
        <v>1</v>
      </c>
      <c r="F15" s="35">
        <f>E13-E12</f>
        <v>0.53454545454545466</v>
      </c>
      <c r="G15" s="11" t="str">
        <f>F12</f>
        <v>meses</v>
      </c>
      <c r="H15" s="11" t="s">
        <v>2</v>
      </c>
      <c r="I15" s="36">
        <f>G7</f>
        <v>24</v>
      </c>
      <c r="J15" s="12" t="str">
        <f>G6</f>
        <v>meses</v>
      </c>
      <c r="N15" s="92"/>
    </row>
    <row r="16" spans="1:14" x14ac:dyDescent="0.3">
      <c r="E16" s="13"/>
      <c r="F16" s="44">
        <f>F15*365.25/12</f>
        <v>16.270227272727276</v>
      </c>
      <c r="G16" s="22" t="s">
        <v>3</v>
      </c>
      <c r="H16" s="14" t="s">
        <v>4</v>
      </c>
      <c r="I16" s="37">
        <f>G7</f>
        <v>24</v>
      </c>
      <c r="J16" s="15" t="str">
        <f>G6</f>
        <v>meses</v>
      </c>
    </row>
    <row r="17" spans="1:11" ht="13.5" thickBot="1" x14ac:dyDescent="0.35"/>
    <row r="18" spans="1:11" ht="30.75" customHeight="1" thickBot="1" x14ac:dyDescent="0.35">
      <c r="A18" s="160" t="s">
        <v>46</v>
      </c>
      <c r="B18" s="161"/>
      <c r="C18" s="161"/>
      <c r="D18" s="161"/>
      <c r="E18" s="161"/>
      <c r="F18" s="162"/>
      <c r="G18" s="93"/>
      <c r="H18" s="93"/>
      <c r="I18" s="94"/>
      <c r="J18" s="93"/>
      <c r="K18" s="93"/>
    </row>
    <row r="19" spans="1:11" ht="39" x14ac:dyDescent="0.3">
      <c r="A19" s="23"/>
      <c r="B19" s="95" t="str">
        <f>C12</f>
        <v>Tto estándar + Empaglifozina, n= 2997</v>
      </c>
      <c r="C19" s="95" t="str">
        <f>C13</f>
        <v>Tto estándar + Placebo, n= 2991</v>
      </c>
      <c r="D19" s="96"/>
      <c r="E19" s="96"/>
      <c r="F19" s="96"/>
      <c r="G19" s="93"/>
      <c r="H19" s="96"/>
      <c r="I19" s="96"/>
      <c r="J19" s="96"/>
      <c r="K19" s="96"/>
    </row>
    <row r="20" spans="1:11" ht="26" x14ac:dyDescent="0.3">
      <c r="A20" s="24" t="s">
        <v>8</v>
      </c>
      <c r="B20" s="97" t="s">
        <v>9</v>
      </c>
      <c r="C20" s="98" t="s">
        <v>9</v>
      </c>
      <c r="D20" s="97" t="s">
        <v>5</v>
      </c>
      <c r="E20" s="96"/>
      <c r="F20" s="97" t="s">
        <v>5</v>
      </c>
      <c r="G20" s="93"/>
      <c r="H20" s="93"/>
      <c r="I20" s="94"/>
      <c r="J20" s="93"/>
      <c r="K20" s="93"/>
    </row>
    <row r="21" spans="1:11" x14ac:dyDescent="0.3">
      <c r="A21" s="25" t="str">
        <f>CONCATENATE(G7," ",G6)</f>
        <v>24 meses</v>
      </c>
      <c r="B21" s="99" t="str">
        <f>F12</f>
        <v>meses</v>
      </c>
      <c r="C21" s="100" t="str">
        <f>F12</f>
        <v>meses</v>
      </c>
      <c r="D21" s="99" t="str">
        <f>G15</f>
        <v>meses</v>
      </c>
      <c r="E21" s="93"/>
      <c r="F21" s="99" t="str">
        <f>G16</f>
        <v>días</v>
      </c>
      <c r="G21" s="93"/>
      <c r="H21" s="93"/>
      <c r="I21" s="93"/>
      <c r="J21" s="93"/>
      <c r="K21" s="93"/>
    </row>
    <row r="22" spans="1:11" s="27" customFormat="1" x14ac:dyDescent="0.3">
      <c r="A22" s="26"/>
      <c r="B22" s="96"/>
      <c r="C22" s="96"/>
      <c r="D22" s="96"/>
      <c r="E22" s="101"/>
      <c r="F22" s="96"/>
      <c r="G22" s="101"/>
      <c r="H22" s="101"/>
      <c r="I22" s="101"/>
      <c r="J22" s="101"/>
      <c r="K22" s="101"/>
    </row>
    <row r="23" spans="1:11" ht="27.5" x14ac:dyDescent="0.3">
      <c r="A23" s="158" t="s">
        <v>53</v>
      </c>
      <c r="B23" s="102">
        <f>E12</f>
        <v>1.0761685144124169</v>
      </c>
      <c r="C23" s="102">
        <f>E13</f>
        <v>1.6107139689578716</v>
      </c>
      <c r="D23" s="102">
        <f>C23-B23</f>
        <v>0.53454545454545466</v>
      </c>
      <c r="E23" s="93"/>
      <c r="F23" s="103">
        <f>F16</f>
        <v>16.270227272727276</v>
      </c>
      <c r="G23" s="93"/>
      <c r="H23" s="93"/>
      <c r="I23" s="93"/>
      <c r="J23" s="93"/>
      <c r="K23" s="93"/>
    </row>
    <row r="24" spans="1:11" ht="8.25" customHeight="1" x14ac:dyDescent="0.3">
      <c r="A24" s="104"/>
      <c r="B24" s="105"/>
      <c r="C24" s="105"/>
      <c r="D24" s="105"/>
      <c r="E24" s="93"/>
      <c r="F24" s="106"/>
      <c r="G24" s="93"/>
      <c r="H24" s="93"/>
      <c r="I24" s="93"/>
      <c r="J24" s="93"/>
      <c r="K24" s="93"/>
    </row>
    <row r="25" spans="1:11" ht="26.25" customHeight="1" x14ac:dyDescent="0.3">
      <c r="A25" s="163" t="s">
        <v>34</v>
      </c>
      <c r="B25" s="164"/>
      <c r="C25" s="164"/>
      <c r="D25" s="164"/>
      <c r="E25" s="164"/>
      <c r="F25" s="165"/>
      <c r="G25" s="93"/>
      <c r="H25" s="93"/>
      <c r="I25" s="93"/>
      <c r="J25" s="93"/>
      <c r="K25" s="93"/>
    </row>
    <row r="26" spans="1:11" x14ac:dyDescent="0.3">
      <c r="A26" s="93"/>
      <c r="B26" s="93"/>
      <c r="C26" s="93"/>
      <c r="D26" s="93"/>
      <c r="E26" s="93"/>
      <c r="F26" s="93"/>
      <c r="G26" s="134" t="s">
        <v>44</v>
      </c>
      <c r="H26" s="107" t="str">
        <f>F11</f>
        <v>meses</v>
      </c>
      <c r="I26" s="93"/>
      <c r="J26" s="93"/>
      <c r="K26" s="107" t="s">
        <v>3</v>
      </c>
    </row>
    <row r="27" spans="1:11" x14ac:dyDescent="0.3">
      <c r="A27" s="93"/>
      <c r="B27" s="93"/>
      <c r="C27" s="93"/>
      <c r="D27" s="93"/>
      <c r="E27" s="93"/>
      <c r="F27" s="123"/>
      <c r="G27" s="108" t="s">
        <v>10</v>
      </c>
      <c r="H27" s="109">
        <f>B23</f>
        <v>1.0761685144124169</v>
      </c>
      <c r="I27" s="110">
        <f>H27/H30</f>
        <v>4.4840354767184037E-2</v>
      </c>
      <c r="J27" s="93"/>
      <c r="K27" s="111">
        <f>H27*365.25/12</f>
        <v>32.755879157427941</v>
      </c>
    </row>
    <row r="28" spans="1:11" x14ac:dyDescent="0.3">
      <c r="A28" s="93"/>
      <c r="B28" s="93"/>
      <c r="C28" s="93"/>
      <c r="D28" s="93"/>
      <c r="E28" s="93"/>
      <c r="F28" s="112"/>
      <c r="G28" s="113" t="s">
        <v>12</v>
      </c>
      <c r="H28" s="114">
        <f>C23-B23</f>
        <v>0.53454545454545466</v>
      </c>
      <c r="I28" s="115">
        <f>H28/H30</f>
        <v>2.2272727272727277E-2</v>
      </c>
      <c r="J28" s="93"/>
      <c r="K28" s="116">
        <f>H28*365.25/12</f>
        <v>16.270227272727276</v>
      </c>
    </row>
    <row r="29" spans="1:11" x14ac:dyDescent="0.3">
      <c r="A29" s="93"/>
      <c r="B29" s="93"/>
      <c r="C29" s="93"/>
      <c r="D29" s="93"/>
      <c r="E29" s="93"/>
      <c r="F29" s="124"/>
      <c r="G29" s="117" t="s">
        <v>11</v>
      </c>
      <c r="H29" s="118">
        <f>H13</f>
        <v>22.389286031042129</v>
      </c>
      <c r="I29" s="119">
        <f>H29/H30</f>
        <v>0.93288691796008871</v>
      </c>
      <c r="J29" s="93"/>
      <c r="K29" s="120">
        <f>H29*365.25/12</f>
        <v>681.47389356984479</v>
      </c>
    </row>
    <row r="30" spans="1:11" x14ac:dyDescent="0.3">
      <c r="A30" s="93"/>
      <c r="B30" s="93"/>
      <c r="C30" s="93"/>
      <c r="D30" s="93"/>
      <c r="E30" s="93"/>
      <c r="F30" s="93"/>
      <c r="G30" s="93"/>
      <c r="H30" s="121">
        <f>SUM(H27:H29)</f>
        <v>24</v>
      </c>
      <c r="I30" s="93"/>
      <c r="J30" s="93"/>
      <c r="K30" s="122">
        <f>H30*365.25/12</f>
        <v>730.5</v>
      </c>
    </row>
    <row r="31" spans="1:11" x14ac:dyDescent="0.3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</row>
    <row r="32" spans="1:11" x14ac:dyDescent="0.3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</row>
    <row r="33" spans="1:11" x14ac:dyDescent="0.3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</row>
    <row r="34" spans="1:11" x14ac:dyDescent="0.3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</row>
    <row r="35" spans="1:11" x14ac:dyDescent="0.3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</row>
    <row r="36" spans="1:11" x14ac:dyDescent="0.3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</row>
    <row r="37" spans="1:11" x14ac:dyDescent="0.3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</row>
    <row r="38" spans="1:11" x14ac:dyDescent="0.3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</row>
    <row r="39" spans="1:11" x14ac:dyDescent="0.3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</row>
    <row r="40" spans="1:11" x14ac:dyDescent="0.3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</row>
    <row r="41" spans="1:11" x14ac:dyDescent="0.3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</row>
    <row r="42" spans="1:11" x14ac:dyDescent="0.3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</row>
    <row r="43" spans="1:11" x14ac:dyDescent="0.3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</row>
    <row r="44" spans="1:11" x14ac:dyDescent="0.3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</row>
    <row r="45" spans="1:11" x14ac:dyDescent="0.3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</row>
    <row r="46" spans="1:11" x14ac:dyDescent="0.3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</row>
    <row r="47" spans="1:11" x14ac:dyDescent="0.3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</row>
    <row r="48" spans="1:11" x14ac:dyDescent="0.3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</row>
    <row r="49" spans="1:11" x14ac:dyDescent="0.3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</row>
    <row r="50" spans="1:11" x14ac:dyDescent="0.3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</row>
    <row r="51" spans="1:11" x14ac:dyDescent="0.3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</row>
    <row r="52" spans="1:11" x14ac:dyDescent="0.3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</row>
    <row r="53" spans="1:11" x14ac:dyDescent="0.3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</row>
    <row r="54" spans="1:11" x14ac:dyDescent="0.3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</row>
    <row r="55" spans="1:11" x14ac:dyDescent="0.3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</row>
  </sheetData>
  <mergeCells count="2">
    <mergeCell ref="A18:F18"/>
    <mergeCell ref="A25:F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2"/>
  <sheetViews>
    <sheetView zoomScale="85" zoomScaleNormal="85" workbookViewId="0"/>
  </sheetViews>
  <sheetFormatPr baseColWidth="10" defaultColWidth="11.453125" defaultRowHeight="13" x14ac:dyDescent="0.3"/>
  <cols>
    <col min="1" max="1" width="24.453125" style="2" customWidth="1"/>
    <col min="2" max="2" width="16.453125" style="2" customWidth="1"/>
    <col min="3" max="3" width="15.453125" style="2" customWidth="1"/>
    <col min="4" max="4" width="14" style="2" customWidth="1"/>
    <col min="5" max="5" width="18.7265625" style="2" customWidth="1"/>
    <col min="6" max="6" width="14.1796875" style="2" customWidth="1"/>
    <col min="7" max="7" width="12.81640625" style="2" customWidth="1"/>
    <col min="8" max="8" width="18.1796875" style="2" customWidth="1"/>
    <col min="9" max="9" width="11.453125" style="2"/>
    <col min="10" max="10" width="5.26953125" style="2" customWidth="1"/>
    <col min="11" max="256" width="11.453125" style="2"/>
    <col min="257" max="257" width="24.453125" style="2" customWidth="1"/>
    <col min="258" max="258" width="16.453125" style="2" customWidth="1"/>
    <col min="259" max="259" width="15.453125" style="2" customWidth="1"/>
    <col min="260" max="260" width="13.26953125" style="2" customWidth="1"/>
    <col min="261" max="261" width="22.81640625" style="2" customWidth="1"/>
    <col min="262" max="262" width="14.1796875" style="2" customWidth="1"/>
    <col min="263" max="263" width="11.453125" style="2"/>
    <col min="264" max="264" width="17.453125" style="2" customWidth="1"/>
    <col min="265" max="512" width="11.453125" style="2"/>
    <col min="513" max="513" width="24.453125" style="2" customWidth="1"/>
    <col min="514" max="514" width="16.453125" style="2" customWidth="1"/>
    <col min="515" max="515" width="15.453125" style="2" customWidth="1"/>
    <col min="516" max="516" width="13.26953125" style="2" customWidth="1"/>
    <col min="517" max="517" width="22.81640625" style="2" customWidth="1"/>
    <col min="518" max="518" width="14.1796875" style="2" customWidth="1"/>
    <col min="519" max="519" width="11.453125" style="2"/>
    <col min="520" max="520" width="17.453125" style="2" customWidth="1"/>
    <col min="521" max="768" width="11.453125" style="2"/>
    <col min="769" max="769" width="24.453125" style="2" customWidth="1"/>
    <col min="770" max="770" width="16.453125" style="2" customWidth="1"/>
    <col min="771" max="771" width="15.453125" style="2" customWidth="1"/>
    <col min="772" max="772" width="13.26953125" style="2" customWidth="1"/>
    <col min="773" max="773" width="22.81640625" style="2" customWidth="1"/>
    <col min="774" max="774" width="14.1796875" style="2" customWidth="1"/>
    <col min="775" max="775" width="11.453125" style="2"/>
    <col min="776" max="776" width="17.453125" style="2" customWidth="1"/>
    <col min="777" max="1024" width="11.453125" style="2"/>
    <col min="1025" max="1025" width="24.453125" style="2" customWidth="1"/>
    <col min="1026" max="1026" width="16.453125" style="2" customWidth="1"/>
    <col min="1027" max="1027" width="15.453125" style="2" customWidth="1"/>
    <col min="1028" max="1028" width="13.26953125" style="2" customWidth="1"/>
    <col min="1029" max="1029" width="22.81640625" style="2" customWidth="1"/>
    <col min="1030" max="1030" width="14.1796875" style="2" customWidth="1"/>
    <col min="1031" max="1031" width="11.453125" style="2"/>
    <col min="1032" max="1032" width="17.453125" style="2" customWidth="1"/>
    <col min="1033" max="1280" width="11.453125" style="2"/>
    <col min="1281" max="1281" width="24.453125" style="2" customWidth="1"/>
    <col min="1282" max="1282" width="16.453125" style="2" customWidth="1"/>
    <col min="1283" max="1283" width="15.453125" style="2" customWidth="1"/>
    <col min="1284" max="1284" width="13.26953125" style="2" customWidth="1"/>
    <col min="1285" max="1285" width="22.81640625" style="2" customWidth="1"/>
    <col min="1286" max="1286" width="14.1796875" style="2" customWidth="1"/>
    <col min="1287" max="1287" width="11.453125" style="2"/>
    <col min="1288" max="1288" width="17.453125" style="2" customWidth="1"/>
    <col min="1289" max="1536" width="11.453125" style="2"/>
    <col min="1537" max="1537" width="24.453125" style="2" customWidth="1"/>
    <col min="1538" max="1538" width="16.453125" style="2" customWidth="1"/>
    <col min="1539" max="1539" width="15.453125" style="2" customWidth="1"/>
    <col min="1540" max="1540" width="13.26953125" style="2" customWidth="1"/>
    <col min="1541" max="1541" width="22.81640625" style="2" customWidth="1"/>
    <col min="1542" max="1542" width="14.1796875" style="2" customWidth="1"/>
    <col min="1543" max="1543" width="11.453125" style="2"/>
    <col min="1544" max="1544" width="17.453125" style="2" customWidth="1"/>
    <col min="1545" max="1792" width="11.453125" style="2"/>
    <col min="1793" max="1793" width="24.453125" style="2" customWidth="1"/>
    <col min="1794" max="1794" width="16.453125" style="2" customWidth="1"/>
    <col min="1795" max="1795" width="15.453125" style="2" customWidth="1"/>
    <col min="1796" max="1796" width="13.26953125" style="2" customWidth="1"/>
    <col min="1797" max="1797" width="22.81640625" style="2" customWidth="1"/>
    <col min="1798" max="1798" width="14.1796875" style="2" customWidth="1"/>
    <col min="1799" max="1799" width="11.453125" style="2"/>
    <col min="1800" max="1800" width="17.453125" style="2" customWidth="1"/>
    <col min="1801" max="2048" width="11.453125" style="2"/>
    <col min="2049" max="2049" width="24.453125" style="2" customWidth="1"/>
    <col min="2050" max="2050" width="16.453125" style="2" customWidth="1"/>
    <col min="2051" max="2051" width="15.453125" style="2" customWidth="1"/>
    <col min="2052" max="2052" width="13.26953125" style="2" customWidth="1"/>
    <col min="2053" max="2053" width="22.81640625" style="2" customWidth="1"/>
    <col min="2054" max="2054" width="14.1796875" style="2" customWidth="1"/>
    <col min="2055" max="2055" width="11.453125" style="2"/>
    <col min="2056" max="2056" width="17.453125" style="2" customWidth="1"/>
    <col min="2057" max="2304" width="11.453125" style="2"/>
    <col min="2305" max="2305" width="24.453125" style="2" customWidth="1"/>
    <col min="2306" max="2306" width="16.453125" style="2" customWidth="1"/>
    <col min="2307" max="2307" width="15.453125" style="2" customWidth="1"/>
    <col min="2308" max="2308" width="13.26953125" style="2" customWidth="1"/>
    <col min="2309" max="2309" width="22.81640625" style="2" customWidth="1"/>
    <col min="2310" max="2310" width="14.1796875" style="2" customWidth="1"/>
    <col min="2311" max="2311" width="11.453125" style="2"/>
    <col min="2312" max="2312" width="17.453125" style="2" customWidth="1"/>
    <col min="2313" max="2560" width="11.453125" style="2"/>
    <col min="2561" max="2561" width="24.453125" style="2" customWidth="1"/>
    <col min="2562" max="2562" width="16.453125" style="2" customWidth="1"/>
    <col min="2563" max="2563" width="15.453125" style="2" customWidth="1"/>
    <col min="2564" max="2564" width="13.26953125" style="2" customWidth="1"/>
    <col min="2565" max="2565" width="22.81640625" style="2" customWidth="1"/>
    <col min="2566" max="2566" width="14.1796875" style="2" customWidth="1"/>
    <col min="2567" max="2567" width="11.453125" style="2"/>
    <col min="2568" max="2568" width="17.453125" style="2" customWidth="1"/>
    <col min="2569" max="2816" width="11.453125" style="2"/>
    <col min="2817" max="2817" width="24.453125" style="2" customWidth="1"/>
    <col min="2818" max="2818" width="16.453125" style="2" customWidth="1"/>
    <col min="2819" max="2819" width="15.453125" style="2" customWidth="1"/>
    <col min="2820" max="2820" width="13.26953125" style="2" customWidth="1"/>
    <col min="2821" max="2821" width="22.81640625" style="2" customWidth="1"/>
    <col min="2822" max="2822" width="14.1796875" style="2" customWidth="1"/>
    <col min="2823" max="2823" width="11.453125" style="2"/>
    <col min="2824" max="2824" width="17.453125" style="2" customWidth="1"/>
    <col min="2825" max="3072" width="11.453125" style="2"/>
    <col min="3073" max="3073" width="24.453125" style="2" customWidth="1"/>
    <col min="3074" max="3074" width="16.453125" style="2" customWidth="1"/>
    <col min="3075" max="3075" width="15.453125" style="2" customWidth="1"/>
    <col min="3076" max="3076" width="13.26953125" style="2" customWidth="1"/>
    <col min="3077" max="3077" width="22.81640625" style="2" customWidth="1"/>
    <col min="3078" max="3078" width="14.1796875" style="2" customWidth="1"/>
    <col min="3079" max="3079" width="11.453125" style="2"/>
    <col min="3080" max="3080" width="17.453125" style="2" customWidth="1"/>
    <col min="3081" max="3328" width="11.453125" style="2"/>
    <col min="3329" max="3329" width="24.453125" style="2" customWidth="1"/>
    <col min="3330" max="3330" width="16.453125" style="2" customWidth="1"/>
    <col min="3331" max="3331" width="15.453125" style="2" customWidth="1"/>
    <col min="3332" max="3332" width="13.26953125" style="2" customWidth="1"/>
    <col min="3333" max="3333" width="22.81640625" style="2" customWidth="1"/>
    <col min="3334" max="3334" width="14.1796875" style="2" customWidth="1"/>
    <col min="3335" max="3335" width="11.453125" style="2"/>
    <col min="3336" max="3336" width="17.453125" style="2" customWidth="1"/>
    <col min="3337" max="3584" width="11.453125" style="2"/>
    <col min="3585" max="3585" width="24.453125" style="2" customWidth="1"/>
    <col min="3586" max="3586" width="16.453125" style="2" customWidth="1"/>
    <col min="3587" max="3587" width="15.453125" style="2" customWidth="1"/>
    <col min="3588" max="3588" width="13.26953125" style="2" customWidth="1"/>
    <col min="3589" max="3589" width="22.81640625" style="2" customWidth="1"/>
    <col min="3590" max="3590" width="14.1796875" style="2" customWidth="1"/>
    <col min="3591" max="3591" width="11.453125" style="2"/>
    <col min="3592" max="3592" width="17.453125" style="2" customWidth="1"/>
    <col min="3593" max="3840" width="11.453125" style="2"/>
    <col min="3841" max="3841" width="24.453125" style="2" customWidth="1"/>
    <col min="3842" max="3842" width="16.453125" style="2" customWidth="1"/>
    <col min="3843" max="3843" width="15.453125" style="2" customWidth="1"/>
    <col min="3844" max="3844" width="13.26953125" style="2" customWidth="1"/>
    <col min="3845" max="3845" width="22.81640625" style="2" customWidth="1"/>
    <col min="3846" max="3846" width="14.1796875" style="2" customWidth="1"/>
    <col min="3847" max="3847" width="11.453125" style="2"/>
    <col min="3848" max="3848" width="17.453125" style="2" customWidth="1"/>
    <col min="3849" max="4096" width="11.453125" style="2"/>
    <col min="4097" max="4097" width="24.453125" style="2" customWidth="1"/>
    <col min="4098" max="4098" width="16.453125" style="2" customWidth="1"/>
    <col min="4099" max="4099" width="15.453125" style="2" customWidth="1"/>
    <col min="4100" max="4100" width="13.26953125" style="2" customWidth="1"/>
    <col min="4101" max="4101" width="22.81640625" style="2" customWidth="1"/>
    <col min="4102" max="4102" width="14.1796875" style="2" customWidth="1"/>
    <col min="4103" max="4103" width="11.453125" style="2"/>
    <col min="4104" max="4104" width="17.453125" style="2" customWidth="1"/>
    <col min="4105" max="4352" width="11.453125" style="2"/>
    <col min="4353" max="4353" width="24.453125" style="2" customWidth="1"/>
    <col min="4354" max="4354" width="16.453125" style="2" customWidth="1"/>
    <col min="4355" max="4355" width="15.453125" style="2" customWidth="1"/>
    <col min="4356" max="4356" width="13.26953125" style="2" customWidth="1"/>
    <col min="4357" max="4357" width="22.81640625" style="2" customWidth="1"/>
    <col min="4358" max="4358" width="14.1796875" style="2" customWidth="1"/>
    <col min="4359" max="4359" width="11.453125" style="2"/>
    <col min="4360" max="4360" width="17.453125" style="2" customWidth="1"/>
    <col min="4361" max="4608" width="11.453125" style="2"/>
    <col min="4609" max="4609" width="24.453125" style="2" customWidth="1"/>
    <col min="4610" max="4610" width="16.453125" style="2" customWidth="1"/>
    <col min="4611" max="4611" width="15.453125" style="2" customWidth="1"/>
    <col min="4612" max="4612" width="13.26953125" style="2" customWidth="1"/>
    <col min="4613" max="4613" width="22.81640625" style="2" customWidth="1"/>
    <col min="4614" max="4614" width="14.1796875" style="2" customWidth="1"/>
    <col min="4615" max="4615" width="11.453125" style="2"/>
    <col min="4616" max="4616" width="17.453125" style="2" customWidth="1"/>
    <col min="4617" max="4864" width="11.453125" style="2"/>
    <col min="4865" max="4865" width="24.453125" style="2" customWidth="1"/>
    <col min="4866" max="4866" width="16.453125" style="2" customWidth="1"/>
    <col min="4867" max="4867" width="15.453125" style="2" customWidth="1"/>
    <col min="4868" max="4868" width="13.26953125" style="2" customWidth="1"/>
    <col min="4869" max="4869" width="22.81640625" style="2" customWidth="1"/>
    <col min="4870" max="4870" width="14.1796875" style="2" customWidth="1"/>
    <col min="4871" max="4871" width="11.453125" style="2"/>
    <col min="4872" max="4872" width="17.453125" style="2" customWidth="1"/>
    <col min="4873" max="5120" width="11.453125" style="2"/>
    <col min="5121" max="5121" width="24.453125" style="2" customWidth="1"/>
    <col min="5122" max="5122" width="16.453125" style="2" customWidth="1"/>
    <col min="5123" max="5123" width="15.453125" style="2" customWidth="1"/>
    <col min="5124" max="5124" width="13.26953125" style="2" customWidth="1"/>
    <col min="5125" max="5125" width="22.81640625" style="2" customWidth="1"/>
    <col min="5126" max="5126" width="14.1796875" style="2" customWidth="1"/>
    <col min="5127" max="5127" width="11.453125" style="2"/>
    <col min="5128" max="5128" width="17.453125" style="2" customWidth="1"/>
    <col min="5129" max="5376" width="11.453125" style="2"/>
    <col min="5377" max="5377" width="24.453125" style="2" customWidth="1"/>
    <col min="5378" max="5378" width="16.453125" style="2" customWidth="1"/>
    <col min="5379" max="5379" width="15.453125" style="2" customWidth="1"/>
    <col min="5380" max="5380" width="13.26953125" style="2" customWidth="1"/>
    <col min="5381" max="5381" width="22.81640625" style="2" customWidth="1"/>
    <col min="5382" max="5382" width="14.1796875" style="2" customWidth="1"/>
    <col min="5383" max="5383" width="11.453125" style="2"/>
    <col min="5384" max="5384" width="17.453125" style="2" customWidth="1"/>
    <col min="5385" max="5632" width="11.453125" style="2"/>
    <col min="5633" max="5633" width="24.453125" style="2" customWidth="1"/>
    <col min="5634" max="5634" width="16.453125" style="2" customWidth="1"/>
    <col min="5635" max="5635" width="15.453125" style="2" customWidth="1"/>
    <col min="5636" max="5636" width="13.26953125" style="2" customWidth="1"/>
    <col min="5637" max="5637" width="22.81640625" style="2" customWidth="1"/>
    <col min="5638" max="5638" width="14.1796875" style="2" customWidth="1"/>
    <col min="5639" max="5639" width="11.453125" style="2"/>
    <col min="5640" max="5640" width="17.453125" style="2" customWidth="1"/>
    <col min="5641" max="5888" width="11.453125" style="2"/>
    <col min="5889" max="5889" width="24.453125" style="2" customWidth="1"/>
    <col min="5890" max="5890" width="16.453125" style="2" customWidth="1"/>
    <col min="5891" max="5891" width="15.453125" style="2" customWidth="1"/>
    <col min="5892" max="5892" width="13.26953125" style="2" customWidth="1"/>
    <col min="5893" max="5893" width="22.81640625" style="2" customWidth="1"/>
    <col min="5894" max="5894" width="14.1796875" style="2" customWidth="1"/>
    <col min="5895" max="5895" width="11.453125" style="2"/>
    <col min="5896" max="5896" width="17.453125" style="2" customWidth="1"/>
    <col min="5897" max="6144" width="11.453125" style="2"/>
    <col min="6145" max="6145" width="24.453125" style="2" customWidth="1"/>
    <col min="6146" max="6146" width="16.453125" style="2" customWidth="1"/>
    <col min="6147" max="6147" width="15.453125" style="2" customWidth="1"/>
    <col min="6148" max="6148" width="13.26953125" style="2" customWidth="1"/>
    <col min="6149" max="6149" width="22.81640625" style="2" customWidth="1"/>
    <col min="6150" max="6150" width="14.1796875" style="2" customWidth="1"/>
    <col min="6151" max="6151" width="11.453125" style="2"/>
    <col min="6152" max="6152" width="17.453125" style="2" customWidth="1"/>
    <col min="6153" max="6400" width="11.453125" style="2"/>
    <col min="6401" max="6401" width="24.453125" style="2" customWidth="1"/>
    <col min="6402" max="6402" width="16.453125" style="2" customWidth="1"/>
    <col min="6403" max="6403" width="15.453125" style="2" customWidth="1"/>
    <col min="6404" max="6404" width="13.26953125" style="2" customWidth="1"/>
    <col min="6405" max="6405" width="22.81640625" style="2" customWidth="1"/>
    <col min="6406" max="6406" width="14.1796875" style="2" customWidth="1"/>
    <col min="6407" max="6407" width="11.453125" style="2"/>
    <col min="6408" max="6408" width="17.453125" style="2" customWidth="1"/>
    <col min="6409" max="6656" width="11.453125" style="2"/>
    <col min="6657" max="6657" width="24.453125" style="2" customWidth="1"/>
    <col min="6658" max="6658" width="16.453125" style="2" customWidth="1"/>
    <col min="6659" max="6659" width="15.453125" style="2" customWidth="1"/>
    <col min="6660" max="6660" width="13.26953125" style="2" customWidth="1"/>
    <col min="6661" max="6661" width="22.81640625" style="2" customWidth="1"/>
    <col min="6662" max="6662" width="14.1796875" style="2" customWidth="1"/>
    <col min="6663" max="6663" width="11.453125" style="2"/>
    <col min="6664" max="6664" width="17.453125" style="2" customWidth="1"/>
    <col min="6665" max="6912" width="11.453125" style="2"/>
    <col min="6913" max="6913" width="24.453125" style="2" customWidth="1"/>
    <col min="6914" max="6914" width="16.453125" style="2" customWidth="1"/>
    <col min="6915" max="6915" width="15.453125" style="2" customWidth="1"/>
    <col min="6916" max="6916" width="13.26953125" style="2" customWidth="1"/>
    <col min="6917" max="6917" width="22.81640625" style="2" customWidth="1"/>
    <col min="6918" max="6918" width="14.1796875" style="2" customWidth="1"/>
    <col min="6919" max="6919" width="11.453125" style="2"/>
    <col min="6920" max="6920" width="17.453125" style="2" customWidth="1"/>
    <col min="6921" max="7168" width="11.453125" style="2"/>
    <col min="7169" max="7169" width="24.453125" style="2" customWidth="1"/>
    <col min="7170" max="7170" width="16.453125" style="2" customWidth="1"/>
    <col min="7171" max="7171" width="15.453125" style="2" customWidth="1"/>
    <col min="7172" max="7172" width="13.26953125" style="2" customWidth="1"/>
    <col min="7173" max="7173" width="22.81640625" style="2" customWidth="1"/>
    <col min="7174" max="7174" width="14.1796875" style="2" customWidth="1"/>
    <col min="7175" max="7175" width="11.453125" style="2"/>
    <col min="7176" max="7176" width="17.453125" style="2" customWidth="1"/>
    <col min="7177" max="7424" width="11.453125" style="2"/>
    <col min="7425" max="7425" width="24.453125" style="2" customWidth="1"/>
    <col min="7426" max="7426" width="16.453125" style="2" customWidth="1"/>
    <col min="7427" max="7427" width="15.453125" style="2" customWidth="1"/>
    <col min="7428" max="7428" width="13.26953125" style="2" customWidth="1"/>
    <col min="7429" max="7429" width="22.81640625" style="2" customWidth="1"/>
    <col min="7430" max="7430" width="14.1796875" style="2" customWidth="1"/>
    <col min="7431" max="7431" width="11.453125" style="2"/>
    <col min="7432" max="7432" width="17.453125" style="2" customWidth="1"/>
    <col min="7433" max="7680" width="11.453125" style="2"/>
    <col min="7681" max="7681" width="24.453125" style="2" customWidth="1"/>
    <col min="7682" max="7682" width="16.453125" style="2" customWidth="1"/>
    <col min="7683" max="7683" width="15.453125" style="2" customWidth="1"/>
    <col min="7684" max="7684" width="13.26953125" style="2" customWidth="1"/>
    <col min="7685" max="7685" width="22.81640625" style="2" customWidth="1"/>
    <col min="7686" max="7686" width="14.1796875" style="2" customWidth="1"/>
    <col min="7687" max="7687" width="11.453125" style="2"/>
    <col min="7688" max="7688" width="17.453125" style="2" customWidth="1"/>
    <col min="7689" max="7936" width="11.453125" style="2"/>
    <col min="7937" max="7937" width="24.453125" style="2" customWidth="1"/>
    <col min="7938" max="7938" width="16.453125" style="2" customWidth="1"/>
    <col min="7939" max="7939" width="15.453125" style="2" customWidth="1"/>
    <col min="7940" max="7940" width="13.26953125" style="2" customWidth="1"/>
    <col min="7941" max="7941" width="22.81640625" style="2" customWidth="1"/>
    <col min="7942" max="7942" width="14.1796875" style="2" customWidth="1"/>
    <col min="7943" max="7943" width="11.453125" style="2"/>
    <col min="7944" max="7944" width="17.453125" style="2" customWidth="1"/>
    <col min="7945" max="8192" width="11.453125" style="2"/>
    <col min="8193" max="8193" width="24.453125" style="2" customWidth="1"/>
    <col min="8194" max="8194" width="16.453125" style="2" customWidth="1"/>
    <col min="8195" max="8195" width="15.453125" style="2" customWidth="1"/>
    <col min="8196" max="8196" width="13.26953125" style="2" customWidth="1"/>
    <col min="8197" max="8197" width="22.81640625" style="2" customWidth="1"/>
    <col min="8198" max="8198" width="14.1796875" style="2" customWidth="1"/>
    <col min="8199" max="8199" width="11.453125" style="2"/>
    <col min="8200" max="8200" width="17.453125" style="2" customWidth="1"/>
    <col min="8201" max="8448" width="11.453125" style="2"/>
    <col min="8449" max="8449" width="24.453125" style="2" customWidth="1"/>
    <col min="8450" max="8450" width="16.453125" style="2" customWidth="1"/>
    <col min="8451" max="8451" width="15.453125" style="2" customWidth="1"/>
    <col min="8452" max="8452" width="13.26953125" style="2" customWidth="1"/>
    <col min="8453" max="8453" width="22.81640625" style="2" customWidth="1"/>
    <col min="8454" max="8454" width="14.1796875" style="2" customWidth="1"/>
    <col min="8455" max="8455" width="11.453125" style="2"/>
    <col min="8456" max="8456" width="17.453125" style="2" customWidth="1"/>
    <col min="8457" max="8704" width="11.453125" style="2"/>
    <col min="8705" max="8705" width="24.453125" style="2" customWidth="1"/>
    <col min="8706" max="8706" width="16.453125" style="2" customWidth="1"/>
    <col min="8707" max="8707" width="15.453125" style="2" customWidth="1"/>
    <col min="8708" max="8708" width="13.26953125" style="2" customWidth="1"/>
    <col min="8709" max="8709" width="22.81640625" style="2" customWidth="1"/>
    <col min="8710" max="8710" width="14.1796875" style="2" customWidth="1"/>
    <col min="8711" max="8711" width="11.453125" style="2"/>
    <col min="8712" max="8712" width="17.453125" style="2" customWidth="1"/>
    <col min="8713" max="8960" width="11.453125" style="2"/>
    <col min="8961" max="8961" width="24.453125" style="2" customWidth="1"/>
    <col min="8962" max="8962" width="16.453125" style="2" customWidth="1"/>
    <col min="8963" max="8963" width="15.453125" style="2" customWidth="1"/>
    <col min="8964" max="8964" width="13.26953125" style="2" customWidth="1"/>
    <col min="8965" max="8965" width="22.81640625" style="2" customWidth="1"/>
    <col min="8966" max="8966" width="14.1796875" style="2" customWidth="1"/>
    <col min="8967" max="8967" width="11.453125" style="2"/>
    <col min="8968" max="8968" width="17.453125" style="2" customWidth="1"/>
    <col min="8969" max="9216" width="11.453125" style="2"/>
    <col min="9217" max="9217" width="24.453125" style="2" customWidth="1"/>
    <col min="9218" max="9218" width="16.453125" style="2" customWidth="1"/>
    <col min="9219" max="9219" width="15.453125" style="2" customWidth="1"/>
    <col min="9220" max="9220" width="13.26953125" style="2" customWidth="1"/>
    <col min="9221" max="9221" width="22.81640625" style="2" customWidth="1"/>
    <col min="9222" max="9222" width="14.1796875" style="2" customWidth="1"/>
    <col min="9223" max="9223" width="11.453125" style="2"/>
    <col min="9224" max="9224" width="17.453125" style="2" customWidth="1"/>
    <col min="9225" max="9472" width="11.453125" style="2"/>
    <col min="9473" max="9473" width="24.453125" style="2" customWidth="1"/>
    <col min="9474" max="9474" width="16.453125" style="2" customWidth="1"/>
    <col min="9475" max="9475" width="15.453125" style="2" customWidth="1"/>
    <col min="9476" max="9476" width="13.26953125" style="2" customWidth="1"/>
    <col min="9477" max="9477" width="22.81640625" style="2" customWidth="1"/>
    <col min="9478" max="9478" width="14.1796875" style="2" customWidth="1"/>
    <col min="9479" max="9479" width="11.453125" style="2"/>
    <col min="9480" max="9480" width="17.453125" style="2" customWidth="1"/>
    <col min="9481" max="9728" width="11.453125" style="2"/>
    <col min="9729" max="9729" width="24.453125" style="2" customWidth="1"/>
    <col min="9730" max="9730" width="16.453125" style="2" customWidth="1"/>
    <col min="9731" max="9731" width="15.453125" style="2" customWidth="1"/>
    <col min="9732" max="9732" width="13.26953125" style="2" customWidth="1"/>
    <col min="9733" max="9733" width="22.81640625" style="2" customWidth="1"/>
    <col min="9734" max="9734" width="14.1796875" style="2" customWidth="1"/>
    <col min="9735" max="9735" width="11.453125" style="2"/>
    <col min="9736" max="9736" width="17.453125" style="2" customWidth="1"/>
    <col min="9737" max="9984" width="11.453125" style="2"/>
    <col min="9985" max="9985" width="24.453125" style="2" customWidth="1"/>
    <col min="9986" max="9986" width="16.453125" style="2" customWidth="1"/>
    <col min="9987" max="9987" width="15.453125" style="2" customWidth="1"/>
    <col min="9988" max="9988" width="13.26953125" style="2" customWidth="1"/>
    <col min="9989" max="9989" width="22.81640625" style="2" customWidth="1"/>
    <col min="9990" max="9990" width="14.1796875" style="2" customWidth="1"/>
    <col min="9991" max="9991" width="11.453125" style="2"/>
    <col min="9992" max="9992" width="17.453125" style="2" customWidth="1"/>
    <col min="9993" max="10240" width="11.453125" style="2"/>
    <col min="10241" max="10241" width="24.453125" style="2" customWidth="1"/>
    <col min="10242" max="10242" width="16.453125" style="2" customWidth="1"/>
    <col min="10243" max="10243" width="15.453125" style="2" customWidth="1"/>
    <col min="10244" max="10244" width="13.26953125" style="2" customWidth="1"/>
    <col min="10245" max="10245" width="22.81640625" style="2" customWidth="1"/>
    <col min="10246" max="10246" width="14.1796875" style="2" customWidth="1"/>
    <col min="10247" max="10247" width="11.453125" style="2"/>
    <col min="10248" max="10248" width="17.453125" style="2" customWidth="1"/>
    <col min="10249" max="10496" width="11.453125" style="2"/>
    <col min="10497" max="10497" width="24.453125" style="2" customWidth="1"/>
    <col min="10498" max="10498" width="16.453125" style="2" customWidth="1"/>
    <col min="10499" max="10499" width="15.453125" style="2" customWidth="1"/>
    <col min="10500" max="10500" width="13.26953125" style="2" customWidth="1"/>
    <col min="10501" max="10501" width="22.81640625" style="2" customWidth="1"/>
    <col min="10502" max="10502" width="14.1796875" style="2" customWidth="1"/>
    <col min="10503" max="10503" width="11.453125" style="2"/>
    <col min="10504" max="10504" width="17.453125" style="2" customWidth="1"/>
    <col min="10505" max="10752" width="11.453125" style="2"/>
    <col min="10753" max="10753" width="24.453125" style="2" customWidth="1"/>
    <col min="10754" max="10754" width="16.453125" style="2" customWidth="1"/>
    <col min="10755" max="10755" width="15.453125" style="2" customWidth="1"/>
    <col min="10756" max="10756" width="13.26953125" style="2" customWidth="1"/>
    <col min="10757" max="10757" width="22.81640625" style="2" customWidth="1"/>
    <col min="10758" max="10758" width="14.1796875" style="2" customWidth="1"/>
    <col min="10759" max="10759" width="11.453125" style="2"/>
    <col min="10760" max="10760" width="17.453125" style="2" customWidth="1"/>
    <col min="10761" max="11008" width="11.453125" style="2"/>
    <col min="11009" max="11009" width="24.453125" style="2" customWidth="1"/>
    <col min="11010" max="11010" width="16.453125" style="2" customWidth="1"/>
    <col min="11011" max="11011" width="15.453125" style="2" customWidth="1"/>
    <col min="11012" max="11012" width="13.26953125" style="2" customWidth="1"/>
    <col min="11013" max="11013" width="22.81640625" style="2" customWidth="1"/>
    <col min="11014" max="11014" width="14.1796875" style="2" customWidth="1"/>
    <col min="11015" max="11015" width="11.453125" style="2"/>
    <col min="11016" max="11016" width="17.453125" style="2" customWidth="1"/>
    <col min="11017" max="11264" width="11.453125" style="2"/>
    <col min="11265" max="11265" width="24.453125" style="2" customWidth="1"/>
    <col min="11266" max="11266" width="16.453125" style="2" customWidth="1"/>
    <col min="11267" max="11267" width="15.453125" style="2" customWidth="1"/>
    <col min="11268" max="11268" width="13.26953125" style="2" customWidth="1"/>
    <col min="11269" max="11269" width="22.81640625" style="2" customWidth="1"/>
    <col min="11270" max="11270" width="14.1796875" style="2" customWidth="1"/>
    <col min="11271" max="11271" width="11.453125" style="2"/>
    <col min="11272" max="11272" width="17.453125" style="2" customWidth="1"/>
    <col min="11273" max="11520" width="11.453125" style="2"/>
    <col min="11521" max="11521" width="24.453125" style="2" customWidth="1"/>
    <col min="11522" max="11522" width="16.453125" style="2" customWidth="1"/>
    <col min="11523" max="11523" width="15.453125" style="2" customWidth="1"/>
    <col min="11524" max="11524" width="13.26953125" style="2" customWidth="1"/>
    <col min="11525" max="11525" width="22.81640625" style="2" customWidth="1"/>
    <col min="11526" max="11526" width="14.1796875" style="2" customWidth="1"/>
    <col min="11527" max="11527" width="11.453125" style="2"/>
    <col min="11528" max="11528" width="17.453125" style="2" customWidth="1"/>
    <col min="11529" max="11776" width="11.453125" style="2"/>
    <col min="11777" max="11777" width="24.453125" style="2" customWidth="1"/>
    <col min="11778" max="11778" width="16.453125" style="2" customWidth="1"/>
    <col min="11779" max="11779" width="15.453125" style="2" customWidth="1"/>
    <col min="11780" max="11780" width="13.26953125" style="2" customWidth="1"/>
    <col min="11781" max="11781" width="22.81640625" style="2" customWidth="1"/>
    <col min="11782" max="11782" width="14.1796875" style="2" customWidth="1"/>
    <col min="11783" max="11783" width="11.453125" style="2"/>
    <col min="11784" max="11784" width="17.453125" style="2" customWidth="1"/>
    <col min="11785" max="12032" width="11.453125" style="2"/>
    <col min="12033" max="12033" width="24.453125" style="2" customWidth="1"/>
    <col min="12034" max="12034" width="16.453125" style="2" customWidth="1"/>
    <col min="12035" max="12035" width="15.453125" style="2" customWidth="1"/>
    <col min="12036" max="12036" width="13.26953125" style="2" customWidth="1"/>
    <col min="12037" max="12037" width="22.81640625" style="2" customWidth="1"/>
    <col min="12038" max="12038" width="14.1796875" style="2" customWidth="1"/>
    <col min="12039" max="12039" width="11.453125" style="2"/>
    <col min="12040" max="12040" width="17.453125" style="2" customWidth="1"/>
    <col min="12041" max="12288" width="11.453125" style="2"/>
    <col min="12289" max="12289" width="24.453125" style="2" customWidth="1"/>
    <col min="12290" max="12290" width="16.453125" style="2" customWidth="1"/>
    <col min="12291" max="12291" width="15.453125" style="2" customWidth="1"/>
    <col min="12292" max="12292" width="13.26953125" style="2" customWidth="1"/>
    <col min="12293" max="12293" width="22.81640625" style="2" customWidth="1"/>
    <col min="12294" max="12294" width="14.1796875" style="2" customWidth="1"/>
    <col min="12295" max="12295" width="11.453125" style="2"/>
    <col min="12296" max="12296" width="17.453125" style="2" customWidth="1"/>
    <col min="12297" max="12544" width="11.453125" style="2"/>
    <col min="12545" max="12545" width="24.453125" style="2" customWidth="1"/>
    <col min="12546" max="12546" width="16.453125" style="2" customWidth="1"/>
    <col min="12547" max="12547" width="15.453125" style="2" customWidth="1"/>
    <col min="12548" max="12548" width="13.26953125" style="2" customWidth="1"/>
    <col min="12549" max="12549" width="22.81640625" style="2" customWidth="1"/>
    <col min="12550" max="12550" width="14.1796875" style="2" customWidth="1"/>
    <col min="12551" max="12551" width="11.453125" style="2"/>
    <col min="12552" max="12552" width="17.453125" style="2" customWidth="1"/>
    <col min="12553" max="12800" width="11.453125" style="2"/>
    <col min="12801" max="12801" width="24.453125" style="2" customWidth="1"/>
    <col min="12802" max="12802" width="16.453125" style="2" customWidth="1"/>
    <col min="12803" max="12803" width="15.453125" style="2" customWidth="1"/>
    <col min="12804" max="12804" width="13.26953125" style="2" customWidth="1"/>
    <col min="12805" max="12805" width="22.81640625" style="2" customWidth="1"/>
    <col min="12806" max="12806" width="14.1796875" style="2" customWidth="1"/>
    <col min="12807" max="12807" width="11.453125" style="2"/>
    <col min="12808" max="12808" width="17.453125" style="2" customWidth="1"/>
    <col min="12809" max="13056" width="11.453125" style="2"/>
    <col min="13057" max="13057" width="24.453125" style="2" customWidth="1"/>
    <col min="13058" max="13058" width="16.453125" style="2" customWidth="1"/>
    <col min="13059" max="13059" width="15.453125" style="2" customWidth="1"/>
    <col min="13060" max="13060" width="13.26953125" style="2" customWidth="1"/>
    <col min="13061" max="13061" width="22.81640625" style="2" customWidth="1"/>
    <col min="13062" max="13062" width="14.1796875" style="2" customWidth="1"/>
    <col min="13063" max="13063" width="11.453125" style="2"/>
    <col min="13064" max="13064" width="17.453125" style="2" customWidth="1"/>
    <col min="13065" max="13312" width="11.453125" style="2"/>
    <col min="13313" max="13313" width="24.453125" style="2" customWidth="1"/>
    <col min="13314" max="13314" width="16.453125" style="2" customWidth="1"/>
    <col min="13315" max="13315" width="15.453125" style="2" customWidth="1"/>
    <col min="13316" max="13316" width="13.26953125" style="2" customWidth="1"/>
    <col min="13317" max="13317" width="22.81640625" style="2" customWidth="1"/>
    <col min="13318" max="13318" width="14.1796875" style="2" customWidth="1"/>
    <col min="13319" max="13319" width="11.453125" style="2"/>
    <col min="13320" max="13320" width="17.453125" style="2" customWidth="1"/>
    <col min="13321" max="13568" width="11.453125" style="2"/>
    <col min="13569" max="13569" width="24.453125" style="2" customWidth="1"/>
    <col min="13570" max="13570" width="16.453125" style="2" customWidth="1"/>
    <col min="13571" max="13571" width="15.453125" style="2" customWidth="1"/>
    <col min="13572" max="13572" width="13.26953125" style="2" customWidth="1"/>
    <col min="13573" max="13573" width="22.81640625" style="2" customWidth="1"/>
    <col min="13574" max="13574" width="14.1796875" style="2" customWidth="1"/>
    <col min="13575" max="13575" width="11.453125" style="2"/>
    <col min="13576" max="13576" width="17.453125" style="2" customWidth="1"/>
    <col min="13577" max="13824" width="11.453125" style="2"/>
    <col min="13825" max="13825" width="24.453125" style="2" customWidth="1"/>
    <col min="13826" max="13826" width="16.453125" style="2" customWidth="1"/>
    <col min="13827" max="13827" width="15.453125" style="2" customWidth="1"/>
    <col min="13828" max="13828" width="13.26953125" style="2" customWidth="1"/>
    <col min="13829" max="13829" width="22.81640625" style="2" customWidth="1"/>
    <col min="13830" max="13830" width="14.1796875" style="2" customWidth="1"/>
    <col min="13831" max="13831" width="11.453125" style="2"/>
    <col min="13832" max="13832" width="17.453125" style="2" customWidth="1"/>
    <col min="13833" max="14080" width="11.453125" style="2"/>
    <col min="14081" max="14081" width="24.453125" style="2" customWidth="1"/>
    <col min="14082" max="14082" width="16.453125" style="2" customWidth="1"/>
    <col min="14083" max="14083" width="15.453125" style="2" customWidth="1"/>
    <col min="14084" max="14084" width="13.26953125" style="2" customWidth="1"/>
    <col min="14085" max="14085" width="22.81640625" style="2" customWidth="1"/>
    <col min="14086" max="14086" width="14.1796875" style="2" customWidth="1"/>
    <col min="14087" max="14087" width="11.453125" style="2"/>
    <col min="14088" max="14088" width="17.453125" style="2" customWidth="1"/>
    <col min="14089" max="14336" width="11.453125" style="2"/>
    <col min="14337" max="14337" width="24.453125" style="2" customWidth="1"/>
    <col min="14338" max="14338" width="16.453125" style="2" customWidth="1"/>
    <col min="14339" max="14339" width="15.453125" style="2" customWidth="1"/>
    <col min="14340" max="14340" width="13.26953125" style="2" customWidth="1"/>
    <col min="14341" max="14341" width="22.81640625" style="2" customWidth="1"/>
    <col min="14342" max="14342" width="14.1796875" style="2" customWidth="1"/>
    <col min="14343" max="14343" width="11.453125" style="2"/>
    <col min="14344" max="14344" width="17.453125" style="2" customWidth="1"/>
    <col min="14345" max="14592" width="11.453125" style="2"/>
    <col min="14593" max="14593" width="24.453125" style="2" customWidth="1"/>
    <col min="14594" max="14594" width="16.453125" style="2" customWidth="1"/>
    <col min="14595" max="14595" width="15.453125" style="2" customWidth="1"/>
    <col min="14596" max="14596" width="13.26953125" style="2" customWidth="1"/>
    <col min="14597" max="14597" width="22.81640625" style="2" customWidth="1"/>
    <col min="14598" max="14598" width="14.1796875" style="2" customWidth="1"/>
    <col min="14599" max="14599" width="11.453125" style="2"/>
    <col min="14600" max="14600" width="17.453125" style="2" customWidth="1"/>
    <col min="14601" max="14848" width="11.453125" style="2"/>
    <col min="14849" max="14849" width="24.453125" style="2" customWidth="1"/>
    <col min="14850" max="14850" width="16.453125" style="2" customWidth="1"/>
    <col min="14851" max="14851" width="15.453125" style="2" customWidth="1"/>
    <col min="14852" max="14852" width="13.26953125" style="2" customWidth="1"/>
    <col min="14853" max="14853" width="22.81640625" style="2" customWidth="1"/>
    <col min="14854" max="14854" width="14.1796875" style="2" customWidth="1"/>
    <col min="14855" max="14855" width="11.453125" style="2"/>
    <col min="14856" max="14856" width="17.453125" style="2" customWidth="1"/>
    <col min="14857" max="15104" width="11.453125" style="2"/>
    <col min="15105" max="15105" width="24.453125" style="2" customWidth="1"/>
    <col min="15106" max="15106" width="16.453125" style="2" customWidth="1"/>
    <col min="15107" max="15107" width="15.453125" style="2" customWidth="1"/>
    <col min="15108" max="15108" width="13.26953125" style="2" customWidth="1"/>
    <col min="15109" max="15109" width="22.81640625" style="2" customWidth="1"/>
    <col min="15110" max="15110" width="14.1796875" style="2" customWidth="1"/>
    <col min="15111" max="15111" width="11.453125" style="2"/>
    <col min="15112" max="15112" width="17.453125" style="2" customWidth="1"/>
    <col min="15113" max="15360" width="11.453125" style="2"/>
    <col min="15361" max="15361" width="24.453125" style="2" customWidth="1"/>
    <col min="15362" max="15362" width="16.453125" style="2" customWidth="1"/>
    <col min="15363" max="15363" width="15.453125" style="2" customWidth="1"/>
    <col min="15364" max="15364" width="13.26953125" style="2" customWidth="1"/>
    <col min="15365" max="15365" width="22.81640625" style="2" customWidth="1"/>
    <col min="15366" max="15366" width="14.1796875" style="2" customWidth="1"/>
    <col min="15367" max="15367" width="11.453125" style="2"/>
    <col min="15368" max="15368" width="17.453125" style="2" customWidth="1"/>
    <col min="15369" max="15616" width="11.453125" style="2"/>
    <col min="15617" max="15617" width="24.453125" style="2" customWidth="1"/>
    <col min="15618" max="15618" width="16.453125" style="2" customWidth="1"/>
    <col min="15619" max="15619" width="15.453125" style="2" customWidth="1"/>
    <col min="15620" max="15620" width="13.26953125" style="2" customWidth="1"/>
    <col min="15621" max="15621" width="22.81640625" style="2" customWidth="1"/>
    <col min="15622" max="15622" width="14.1796875" style="2" customWidth="1"/>
    <col min="15623" max="15623" width="11.453125" style="2"/>
    <col min="15624" max="15624" width="17.453125" style="2" customWidth="1"/>
    <col min="15625" max="15872" width="11.453125" style="2"/>
    <col min="15873" max="15873" width="24.453125" style="2" customWidth="1"/>
    <col min="15874" max="15874" width="16.453125" style="2" customWidth="1"/>
    <col min="15875" max="15875" width="15.453125" style="2" customWidth="1"/>
    <col min="15876" max="15876" width="13.26953125" style="2" customWidth="1"/>
    <col min="15877" max="15877" width="22.81640625" style="2" customWidth="1"/>
    <col min="15878" max="15878" width="14.1796875" style="2" customWidth="1"/>
    <col min="15879" max="15879" width="11.453125" style="2"/>
    <col min="15880" max="15880" width="17.453125" style="2" customWidth="1"/>
    <col min="15881" max="16128" width="11.453125" style="2"/>
    <col min="16129" max="16129" width="24.453125" style="2" customWidth="1"/>
    <col min="16130" max="16130" width="16.453125" style="2" customWidth="1"/>
    <col min="16131" max="16131" width="15.453125" style="2" customWidth="1"/>
    <col min="16132" max="16132" width="13.26953125" style="2" customWidth="1"/>
    <col min="16133" max="16133" width="22.81640625" style="2" customWidth="1"/>
    <col min="16134" max="16134" width="14.1796875" style="2" customWidth="1"/>
    <col min="16135" max="16135" width="11.453125" style="2"/>
    <col min="16136" max="16136" width="17.453125" style="2" customWidth="1"/>
    <col min="16137" max="16384" width="11.453125" style="2"/>
  </cols>
  <sheetData>
    <row r="1" spans="1:10" ht="7.5" customHeight="1" thickBot="1" x14ac:dyDescent="0.35"/>
    <row r="2" spans="1:10" ht="23.5" customHeight="1" thickBot="1" x14ac:dyDescent="0.35">
      <c r="A2" s="28" t="s">
        <v>16</v>
      </c>
      <c r="B2" s="17"/>
      <c r="C2" s="17"/>
      <c r="D2" s="17"/>
      <c r="E2" s="17"/>
      <c r="F2" s="17"/>
      <c r="G2" s="17"/>
      <c r="H2" s="17"/>
      <c r="I2" s="18"/>
      <c r="J2" s="27"/>
    </row>
    <row r="3" spans="1:10" ht="7" customHeight="1" x14ac:dyDescent="0.3"/>
    <row r="4" spans="1:10" ht="14.5" x14ac:dyDescent="0.35">
      <c r="A4" s="1" t="s">
        <v>48</v>
      </c>
    </row>
    <row r="5" spans="1:10" ht="15" thickBot="1" x14ac:dyDescent="0.4">
      <c r="A5" s="3" t="s">
        <v>40</v>
      </c>
    </row>
    <row r="6" spans="1:10" ht="28" thickBot="1" x14ac:dyDescent="0.35">
      <c r="A6" s="157" t="s">
        <v>50</v>
      </c>
      <c r="B6" s="156" t="s">
        <v>13</v>
      </c>
      <c r="F6" s="40" t="s">
        <v>0</v>
      </c>
      <c r="G6" s="42" t="s">
        <v>35</v>
      </c>
    </row>
    <row r="7" spans="1:10" x14ac:dyDescent="0.3">
      <c r="A7" s="2" t="s">
        <v>7</v>
      </c>
      <c r="B7" s="4">
        <v>12852</v>
      </c>
      <c r="F7" s="41">
        <v>0.25</v>
      </c>
      <c r="G7" s="43">
        <v>24</v>
      </c>
    </row>
    <row r="8" spans="1:10" x14ac:dyDescent="0.3">
      <c r="A8" s="2" t="s">
        <v>38</v>
      </c>
      <c r="B8" s="4">
        <v>3468</v>
      </c>
      <c r="F8" s="19"/>
      <c r="G8" s="20" t="s">
        <v>6</v>
      </c>
      <c r="H8" s="33">
        <f>G7*F7</f>
        <v>6</v>
      </c>
      <c r="I8" s="21" t="str">
        <f>G6</f>
        <v>meses</v>
      </c>
    </row>
    <row r="9" spans="1:10" x14ac:dyDescent="0.3">
      <c r="A9" s="2" t="s">
        <v>39</v>
      </c>
      <c r="B9" s="4">
        <v>4505</v>
      </c>
    </row>
    <row r="10" spans="1:10" ht="39" x14ac:dyDescent="0.3">
      <c r="D10" s="38" t="s">
        <v>13</v>
      </c>
      <c r="E10" s="29" t="s">
        <v>14</v>
      </c>
      <c r="F10" s="45"/>
      <c r="G10" s="46"/>
      <c r="H10" s="29" t="s">
        <v>15</v>
      </c>
      <c r="I10" s="7"/>
    </row>
    <row r="11" spans="1:10" x14ac:dyDescent="0.3">
      <c r="C11" s="5" t="s">
        <v>7</v>
      </c>
      <c r="D11" s="6">
        <f>B7</f>
        <v>12852</v>
      </c>
      <c r="E11" s="34">
        <f>H8</f>
        <v>6</v>
      </c>
      <c r="F11" s="7" t="str">
        <f>G6</f>
        <v>meses</v>
      </c>
      <c r="H11" s="8">
        <f>G7-E11</f>
        <v>18</v>
      </c>
      <c r="I11" s="6" t="str">
        <f>G6</f>
        <v>meses</v>
      </c>
    </row>
    <row r="12" spans="1:10" x14ac:dyDescent="0.3">
      <c r="B12" s="135"/>
      <c r="C12" s="30" t="s">
        <v>41</v>
      </c>
      <c r="D12" s="6">
        <f>B8</f>
        <v>3468</v>
      </c>
      <c r="E12" s="32">
        <f>D12*E11/D11</f>
        <v>1.6190476190476191</v>
      </c>
      <c r="F12" s="7" t="str">
        <f>G6</f>
        <v>meses</v>
      </c>
      <c r="H12" s="32">
        <f>G7-E12</f>
        <v>22.38095238095238</v>
      </c>
      <c r="I12" s="6" t="str">
        <f>G6</f>
        <v>meses</v>
      </c>
    </row>
    <row r="13" spans="1:10" x14ac:dyDescent="0.3">
      <c r="B13" s="135"/>
      <c r="C13" s="30" t="s">
        <v>42</v>
      </c>
      <c r="D13" s="6">
        <f>B9</f>
        <v>4505</v>
      </c>
      <c r="E13" s="32">
        <f>D13*E11/D11</f>
        <v>2.1031746031746033</v>
      </c>
      <c r="F13" s="7" t="str">
        <f>G6</f>
        <v>meses</v>
      </c>
      <c r="H13" s="32">
        <f>G7-E13</f>
        <v>21.896825396825395</v>
      </c>
      <c r="I13" s="8" t="str">
        <f>G6</f>
        <v>meses</v>
      </c>
    </row>
    <row r="14" spans="1:10" x14ac:dyDescent="0.3">
      <c r="I14" s="9"/>
    </row>
    <row r="15" spans="1:10" x14ac:dyDescent="0.3">
      <c r="E15" s="10" t="s">
        <v>1</v>
      </c>
      <c r="F15" s="35">
        <f>E13-E12</f>
        <v>0.48412698412698418</v>
      </c>
      <c r="G15" s="11" t="str">
        <f>F12</f>
        <v>meses</v>
      </c>
      <c r="H15" s="11" t="s">
        <v>2</v>
      </c>
      <c r="I15" s="36">
        <f>G7</f>
        <v>24</v>
      </c>
      <c r="J15" s="12" t="str">
        <f>G6</f>
        <v>meses</v>
      </c>
    </row>
    <row r="16" spans="1:10" x14ac:dyDescent="0.3">
      <c r="E16" s="13"/>
      <c r="F16" s="44">
        <f>F15*365.25/12</f>
        <v>14.735615079365081</v>
      </c>
      <c r="G16" s="22" t="s">
        <v>3</v>
      </c>
      <c r="H16" s="14" t="s">
        <v>4</v>
      </c>
      <c r="I16" s="37">
        <f>I15*365.25</f>
        <v>8766</v>
      </c>
      <c r="J16" s="15" t="s">
        <v>33</v>
      </c>
    </row>
    <row r="17" spans="1:11" ht="13.5" thickBot="1" x14ac:dyDescent="0.35"/>
    <row r="18" spans="1:11" ht="29.25" customHeight="1" thickBot="1" x14ac:dyDescent="0.35">
      <c r="A18" s="160" t="s">
        <v>45</v>
      </c>
      <c r="B18" s="161"/>
      <c r="C18" s="161"/>
      <c r="D18" s="161"/>
      <c r="E18" s="161"/>
      <c r="F18" s="162"/>
      <c r="G18" s="93"/>
      <c r="H18" s="93"/>
      <c r="I18" s="94"/>
      <c r="J18" s="93"/>
      <c r="K18" s="93"/>
    </row>
    <row r="19" spans="1:11" ht="39" x14ac:dyDescent="0.3">
      <c r="A19" s="23"/>
      <c r="B19" s="95" t="str">
        <f>C12</f>
        <v>Tto estándar + Empaglifozina, n= 2997</v>
      </c>
      <c r="C19" s="95" t="str">
        <f>C13</f>
        <v>Tto estándar + Placebo, n= 2991</v>
      </c>
      <c r="D19" s="96"/>
      <c r="E19" s="96"/>
      <c r="F19" s="96"/>
      <c r="G19" s="93"/>
      <c r="H19" s="96"/>
      <c r="I19" s="96"/>
      <c r="J19" s="96"/>
      <c r="K19" s="96"/>
    </row>
    <row r="20" spans="1:11" ht="26" x14ac:dyDescent="0.3">
      <c r="A20" s="24" t="s">
        <v>8</v>
      </c>
      <c r="B20" s="97" t="s">
        <v>9</v>
      </c>
      <c r="C20" s="98" t="s">
        <v>9</v>
      </c>
      <c r="D20" s="97" t="s">
        <v>5</v>
      </c>
      <c r="E20" s="96"/>
      <c r="F20" s="97" t="s">
        <v>5</v>
      </c>
      <c r="G20" s="93"/>
      <c r="H20" s="93"/>
      <c r="I20" s="94"/>
      <c r="J20" s="93"/>
      <c r="K20" s="93"/>
    </row>
    <row r="21" spans="1:11" x14ac:dyDescent="0.3">
      <c r="A21" s="25" t="str">
        <f>CONCATENATE(G7," ",G6)</f>
        <v>24 meses</v>
      </c>
      <c r="B21" s="99" t="str">
        <f>F12</f>
        <v>meses</v>
      </c>
      <c r="C21" s="100" t="str">
        <f>F12</f>
        <v>meses</v>
      </c>
      <c r="D21" s="99" t="str">
        <f>G15</f>
        <v>meses</v>
      </c>
      <c r="E21" s="93"/>
      <c r="F21" s="99" t="str">
        <f>G16</f>
        <v>días</v>
      </c>
      <c r="G21" s="93"/>
      <c r="H21" s="93"/>
      <c r="I21" s="93"/>
      <c r="J21" s="93"/>
      <c r="K21" s="93"/>
    </row>
    <row r="22" spans="1:11" s="27" customFormat="1" ht="13.5" thickBot="1" x14ac:dyDescent="0.35">
      <c r="A22" s="26"/>
      <c r="B22" s="96"/>
      <c r="C22" s="96"/>
      <c r="D22" s="96"/>
      <c r="E22" s="101"/>
      <c r="F22" s="96"/>
      <c r="G22" s="101"/>
      <c r="H22" s="101"/>
      <c r="I22" s="101"/>
      <c r="J22" s="101"/>
      <c r="K22" s="101"/>
    </row>
    <row r="23" spans="1:11" ht="28.5" customHeight="1" thickBot="1" x14ac:dyDescent="0.35">
      <c r="A23" s="159" t="s">
        <v>52</v>
      </c>
      <c r="B23" s="102">
        <f>E12</f>
        <v>1.6190476190476191</v>
      </c>
      <c r="C23" s="102">
        <f>E13</f>
        <v>2.1031746031746033</v>
      </c>
      <c r="D23" s="102">
        <f>F15</f>
        <v>0.48412698412698418</v>
      </c>
      <c r="E23" s="93"/>
      <c r="F23" s="103">
        <f>F16</f>
        <v>14.735615079365081</v>
      </c>
      <c r="G23" s="93"/>
      <c r="H23" s="93"/>
      <c r="I23" s="93"/>
      <c r="J23" s="93"/>
      <c r="K23" s="93"/>
    </row>
    <row r="24" spans="1:11" ht="8.25" customHeight="1" x14ac:dyDescent="0.3">
      <c r="A24" s="104"/>
      <c r="B24" s="105"/>
      <c r="C24" s="105"/>
      <c r="D24" s="105"/>
      <c r="E24" s="93"/>
      <c r="F24" s="106"/>
      <c r="G24" s="93"/>
      <c r="H24" s="93"/>
      <c r="I24" s="93"/>
      <c r="J24" s="93"/>
      <c r="K24" s="93"/>
    </row>
    <row r="25" spans="1:11" ht="27" customHeight="1" x14ac:dyDescent="0.3">
      <c r="A25" s="163" t="s">
        <v>34</v>
      </c>
      <c r="B25" s="164"/>
      <c r="C25" s="164"/>
      <c r="D25" s="164"/>
      <c r="E25" s="164"/>
      <c r="F25" s="165"/>
      <c r="G25" s="93"/>
      <c r="H25" s="93"/>
      <c r="I25" s="93"/>
      <c r="J25" s="93"/>
      <c r="K25" s="93"/>
    </row>
    <row r="26" spans="1:11" x14ac:dyDescent="0.3">
      <c r="A26" s="93"/>
      <c r="B26" s="93"/>
      <c r="C26" s="93"/>
      <c r="D26" s="93"/>
      <c r="E26" s="93"/>
      <c r="F26" s="93"/>
      <c r="G26" s="134" t="s">
        <v>44</v>
      </c>
      <c r="H26" s="107" t="str">
        <f>F11</f>
        <v>meses</v>
      </c>
      <c r="I26" s="93"/>
      <c r="J26" s="93"/>
      <c r="K26" s="107" t="s">
        <v>3</v>
      </c>
    </row>
    <row r="27" spans="1:11" x14ac:dyDescent="0.3">
      <c r="A27" s="93"/>
      <c r="B27" s="93"/>
      <c r="C27" s="93"/>
      <c r="D27" s="93"/>
      <c r="E27" s="93"/>
      <c r="F27" s="93"/>
      <c r="G27" s="108" t="s">
        <v>10</v>
      </c>
      <c r="H27" s="109">
        <f>B23</f>
        <v>1.6190476190476191</v>
      </c>
      <c r="I27" s="110">
        <f>H27/H30</f>
        <v>6.7460317460317457E-2</v>
      </c>
      <c r="J27" s="93"/>
      <c r="K27" s="111">
        <f>H27*365.25/12</f>
        <v>49.279761904761905</v>
      </c>
    </row>
    <row r="28" spans="1:11" x14ac:dyDescent="0.3">
      <c r="A28" s="93"/>
      <c r="B28" s="93"/>
      <c r="C28" s="93"/>
      <c r="D28" s="93"/>
      <c r="E28" s="93"/>
      <c r="F28" s="112"/>
      <c r="G28" s="113" t="s">
        <v>12</v>
      </c>
      <c r="H28" s="114">
        <f>C23-B23</f>
        <v>0.48412698412698418</v>
      </c>
      <c r="I28" s="115">
        <f>H28/H30</f>
        <v>2.0171957671957674E-2</v>
      </c>
      <c r="J28" s="93"/>
      <c r="K28" s="116">
        <f>H28*365.25/12</f>
        <v>14.735615079365081</v>
      </c>
    </row>
    <row r="29" spans="1:11" x14ac:dyDescent="0.3">
      <c r="A29" s="93"/>
      <c r="B29" s="93"/>
      <c r="C29" s="93"/>
      <c r="D29" s="93"/>
      <c r="E29" s="93"/>
      <c r="F29" s="93"/>
      <c r="G29" s="117" t="s">
        <v>11</v>
      </c>
      <c r="H29" s="118">
        <f>H13</f>
        <v>21.896825396825395</v>
      </c>
      <c r="I29" s="119">
        <f>H29/H30</f>
        <v>0.91236772486772477</v>
      </c>
      <c r="J29" s="93"/>
      <c r="K29" s="120">
        <f>H29*365.25/12</f>
        <v>666.4846230158729</v>
      </c>
    </row>
    <row r="30" spans="1:11" x14ac:dyDescent="0.3">
      <c r="A30" s="93"/>
      <c r="B30" s="93"/>
      <c r="C30" s="93"/>
      <c r="D30" s="93"/>
      <c r="E30" s="93"/>
      <c r="F30" s="93"/>
      <c r="G30" s="93"/>
      <c r="H30" s="121">
        <f>SUM(H27:H29)</f>
        <v>24</v>
      </c>
      <c r="I30" s="93"/>
      <c r="J30" s="93"/>
      <c r="K30" s="122">
        <f>H30*365.25/12</f>
        <v>730.5</v>
      </c>
    </row>
    <row r="31" spans="1:11" x14ac:dyDescent="0.3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</row>
    <row r="32" spans="1:11" x14ac:dyDescent="0.3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</row>
    <row r="33" spans="1:11" x14ac:dyDescent="0.3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</row>
    <row r="34" spans="1:11" x14ac:dyDescent="0.3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</row>
    <row r="35" spans="1:11" x14ac:dyDescent="0.3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</row>
    <row r="36" spans="1:11" x14ac:dyDescent="0.3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</row>
    <row r="37" spans="1:11" x14ac:dyDescent="0.3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</row>
    <row r="38" spans="1:11" x14ac:dyDescent="0.3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</row>
    <row r="39" spans="1:11" x14ac:dyDescent="0.3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</row>
    <row r="40" spans="1:11" x14ac:dyDescent="0.3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</row>
    <row r="41" spans="1:11" x14ac:dyDescent="0.3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</row>
    <row r="42" spans="1:11" x14ac:dyDescent="0.3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</row>
    <row r="43" spans="1:11" x14ac:dyDescent="0.3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</row>
    <row r="44" spans="1:11" x14ac:dyDescent="0.3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</row>
    <row r="45" spans="1:11" x14ac:dyDescent="0.3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</row>
    <row r="46" spans="1:11" x14ac:dyDescent="0.3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</row>
    <row r="47" spans="1:11" x14ac:dyDescent="0.3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</row>
    <row r="48" spans="1:11" x14ac:dyDescent="0.3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</row>
    <row r="49" spans="1:11" x14ac:dyDescent="0.3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</row>
    <row r="50" spans="1:11" x14ac:dyDescent="0.3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</row>
    <row r="51" spans="1:11" x14ac:dyDescent="0.3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</row>
    <row r="52" spans="1:11" x14ac:dyDescent="0.3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</row>
  </sheetData>
  <mergeCells count="2">
    <mergeCell ref="A18:F18"/>
    <mergeCell ref="A25:F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2E16-EB9B-463C-AFC1-C960846058D4}">
  <dimension ref="A1:BH53"/>
  <sheetViews>
    <sheetView topLeftCell="A3" zoomScale="85" zoomScaleNormal="85" workbookViewId="0">
      <selection activeCell="A3" sqref="A3"/>
    </sheetView>
  </sheetViews>
  <sheetFormatPr baseColWidth="10" defaultRowHeight="14.5" x14ac:dyDescent="0.35"/>
  <cols>
    <col min="1" max="1" width="15.26953125" customWidth="1"/>
    <col min="3" max="4" width="10.54296875" customWidth="1"/>
    <col min="5" max="5" width="5.81640625" customWidth="1"/>
    <col min="6" max="6" width="5.1796875" customWidth="1"/>
    <col min="7" max="55" width="3.26953125" customWidth="1"/>
    <col min="56" max="56" width="5.453125" customWidth="1"/>
    <col min="57" max="64" width="3.7265625" customWidth="1"/>
  </cols>
  <sheetData>
    <row r="1" spans="1:60" hidden="1" x14ac:dyDescent="0.35">
      <c r="A1" s="48" t="str">
        <f>B7</f>
        <v>meses</v>
      </c>
      <c r="B1" s="48" t="s">
        <v>17</v>
      </c>
      <c r="C1" s="48" t="s">
        <v>18</v>
      </c>
      <c r="D1" s="48" t="s">
        <v>19</v>
      </c>
      <c r="E1" s="48"/>
      <c r="F1" s="48"/>
    </row>
    <row r="2" spans="1:60" hidden="1" x14ac:dyDescent="0.35">
      <c r="A2" s="48" t="s">
        <v>20</v>
      </c>
      <c r="B2" s="48" t="s">
        <v>21</v>
      </c>
      <c r="C2" s="48" t="s">
        <v>22</v>
      </c>
      <c r="D2" s="48" t="s">
        <v>23</v>
      </c>
      <c r="E2" s="48" t="str">
        <f>CONCATENATE(B2," ",B5," ",C2," ",B11," ",B7)</f>
        <v>puede representarse llegando los 31 pacientes, a los 24 meses</v>
      </c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1:60" ht="8.25" customHeight="1" thickBot="1" x14ac:dyDescent="0.4">
      <c r="A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1"/>
    </row>
    <row r="4" spans="1:60" ht="36.75" customHeight="1" thickBot="1" x14ac:dyDescent="0.4">
      <c r="A4" s="166" t="s">
        <v>54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8"/>
      <c r="AD4" s="1"/>
    </row>
    <row r="5" spans="1:60" ht="26" x14ac:dyDescent="0.35">
      <c r="A5" s="136" t="s">
        <v>43</v>
      </c>
      <c r="B5" s="52">
        <f>C5+D5+E5</f>
        <v>31</v>
      </c>
      <c r="C5" s="151">
        <v>3</v>
      </c>
      <c r="D5" s="53">
        <v>1</v>
      </c>
      <c r="E5" s="54">
        <v>27</v>
      </c>
      <c r="G5" s="50"/>
      <c r="H5" s="140" t="s">
        <v>48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140"/>
      <c r="T5" s="50"/>
      <c r="U5" s="50"/>
      <c r="V5" s="50"/>
      <c r="W5" s="50"/>
      <c r="X5" s="50"/>
      <c r="Y5" s="50"/>
      <c r="Z5" s="50"/>
      <c r="AA5" s="50"/>
      <c r="AB5" s="50"/>
      <c r="AC5" s="50"/>
      <c r="AD5" s="3"/>
    </row>
    <row r="6" spans="1:60" ht="15" customHeight="1" x14ac:dyDescent="0.35">
      <c r="A6" s="50"/>
      <c r="C6" s="55"/>
      <c r="D6" s="56"/>
      <c r="E6" s="57"/>
      <c r="F6" s="50"/>
      <c r="G6" s="50"/>
      <c r="H6" s="141" t="s">
        <v>40</v>
      </c>
      <c r="I6" s="50"/>
      <c r="J6" s="50"/>
      <c r="K6" s="50"/>
      <c r="L6" s="50"/>
      <c r="M6" s="50"/>
      <c r="N6" s="50"/>
      <c r="O6" s="50"/>
      <c r="P6" s="50"/>
      <c r="Q6" s="50"/>
      <c r="R6" s="50"/>
      <c r="S6" s="141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</row>
    <row r="7" spans="1:60" ht="39.75" customHeight="1" x14ac:dyDescent="0.35">
      <c r="A7" s="127" t="s">
        <v>44</v>
      </c>
      <c r="B7" s="58" t="s">
        <v>35</v>
      </c>
      <c r="C7" s="59" t="str">
        <f>CONCATENATE(A1," ",B1," ",B5," ",C1)</f>
        <v>meses de los 31 del grupo Interv</v>
      </c>
      <c r="D7" s="59" t="str">
        <f>CONCATENATE(A1," ",B1," ",B5," ",D1)</f>
        <v>meses de los 31 del grupo Contr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</row>
    <row r="8" spans="1:60" ht="26.5" x14ac:dyDescent="0.35">
      <c r="A8" s="60" t="s">
        <v>10</v>
      </c>
      <c r="B8" s="61">
        <v>1.0761685144124169</v>
      </c>
      <c r="C8" s="133">
        <f>B8*B5</f>
        <v>33.361223946784925</v>
      </c>
      <c r="D8" s="169">
        <f>(B8+B9)*B5</f>
        <v>49.932133037694015</v>
      </c>
      <c r="E8" s="62"/>
      <c r="F8" s="62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50"/>
      <c r="AE8" s="50"/>
    </row>
    <row r="9" spans="1:60" ht="26.5" x14ac:dyDescent="0.35">
      <c r="A9" s="64" t="s">
        <v>12</v>
      </c>
      <c r="B9" s="65">
        <v>0.53454545454545466</v>
      </c>
      <c r="C9" s="170">
        <f>(B10+B9)*B5</f>
        <v>710.63877605321511</v>
      </c>
      <c r="D9" s="169"/>
      <c r="E9" s="56"/>
      <c r="F9" s="66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50"/>
      <c r="AE9" s="50"/>
    </row>
    <row r="10" spans="1:60" ht="26.5" x14ac:dyDescent="0.35">
      <c r="A10" s="67" t="s">
        <v>11</v>
      </c>
      <c r="B10" s="68">
        <v>22.389286031042129</v>
      </c>
      <c r="C10" s="170"/>
      <c r="D10" s="69">
        <f>B10*B5</f>
        <v>694.06786696230597</v>
      </c>
      <c r="E10" s="55"/>
      <c r="F10" s="66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50"/>
      <c r="AE10" s="50"/>
    </row>
    <row r="11" spans="1:60" x14ac:dyDescent="0.35">
      <c r="A11" s="5"/>
      <c r="B11" s="71">
        <v>24</v>
      </c>
      <c r="C11" s="72">
        <f>C8+C9</f>
        <v>744</v>
      </c>
      <c r="D11" s="72">
        <f>D8+D10</f>
        <v>744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</row>
    <row r="12" spans="1:60" ht="9" customHeight="1" x14ac:dyDescent="0.3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</row>
    <row r="13" spans="1:60" x14ac:dyDescent="0.35">
      <c r="A13" s="50"/>
      <c r="B13" s="50"/>
      <c r="C13" s="47">
        <f>(E5+D5)*B11</f>
        <v>672</v>
      </c>
      <c r="D13" s="47">
        <f>E5*B11</f>
        <v>648</v>
      </c>
      <c r="E13" s="50"/>
      <c r="F13" s="74" t="s">
        <v>25</v>
      </c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</row>
    <row r="14" spans="1:60" ht="36" customHeight="1" x14ac:dyDescent="0.35">
      <c r="A14" s="171" t="s">
        <v>26</v>
      </c>
      <c r="B14" s="171"/>
      <c r="C14" s="75">
        <f>C9-C13</f>
        <v>38.638776053215111</v>
      </c>
      <c r="D14" s="75">
        <f>D10-D13</f>
        <v>46.06786696230597</v>
      </c>
      <c r="F14" s="172" t="str">
        <f>IF((AND(((B9+B10)/B11)&gt;((D5+E5)/B5),(B10/B11)&gt;(E5/B5))),E2,#REF!)</f>
        <v>puede representarse llegando los 31 pacientes, a los 24 meses</v>
      </c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4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</row>
    <row r="15" spans="1:60" ht="18.75" customHeight="1" thickBot="1" x14ac:dyDescent="0.4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50"/>
      <c r="BH15" s="50"/>
    </row>
    <row r="16" spans="1:60" ht="17.25" customHeight="1" thickBot="1" x14ac:dyDescent="0.4">
      <c r="A16" s="155" t="s">
        <v>51</v>
      </c>
      <c r="B16" s="125"/>
      <c r="C16" s="126"/>
      <c r="G16" s="76" t="s">
        <v>36</v>
      </c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143"/>
      <c r="AE16" s="143"/>
      <c r="AF16" s="76" t="s">
        <v>27</v>
      </c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143"/>
      <c r="BD16" s="143"/>
      <c r="BE16" s="143"/>
      <c r="BF16" s="143"/>
      <c r="BG16" s="143"/>
      <c r="BH16" s="143"/>
    </row>
    <row r="17" spans="1:57" x14ac:dyDescent="0.35">
      <c r="A17" s="144" t="s">
        <v>41</v>
      </c>
      <c r="G17" s="76" t="s">
        <v>37</v>
      </c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F17" s="76" t="s">
        <v>37</v>
      </c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</row>
    <row r="18" spans="1:57" x14ac:dyDescent="0.35">
      <c r="A18" s="144" t="s">
        <v>42</v>
      </c>
      <c r="G18" s="145">
        <v>1</v>
      </c>
      <c r="H18" s="145">
        <v>2</v>
      </c>
      <c r="I18" s="145">
        <v>3</v>
      </c>
      <c r="J18" s="145">
        <v>4</v>
      </c>
      <c r="K18" s="145">
        <v>5</v>
      </c>
      <c r="L18" s="145">
        <v>6</v>
      </c>
      <c r="M18" s="145">
        <v>7</v>
      </c>
      <c r="N18" s="145">
        <v>8</v>
      </c>
      <c r="O18" s="145">
        <v>9</v>
      </c>
      <c r="P18" s="145">
        <v>10</v>
      </c>
      <c r="Q18" s="145">
        <v>11</v>
      </c>
      <c r="R18" s="145">
        <v>12</v>
      </c>
      <c r="S18" s="145">
        <v>13</v>
      </c>
      <c r="T18" s="145">
        <v>14</v>
      </c>
      <c r="U18" s="145">
        <v>15</v>
      </c>
      <c r="V18" s="145">
        <v>16</v>
      </c>
      <c r="W18" s="145">
        <v>17</v>
      </c>
      <c r="X18" s="145">
        <v>18</v>
      </c>
      <c r="Y18" s="145">
        <v>19</v>
      </c>
      <c r="Z18" s="145">
        <v>20</v>
      </c>
      <c r="AA18" s="145">
        <v>21</v>
      </c>
      <c r="AB18" s="145">
        <v>22</v>
      </c>
      <c r="AC18" s="145">
        <v>23</v>
      </c>
      <c r="AD18" s="145">
        <v>24</v>
      </c>
      <c r="AF18" s="145">
        <v>1</v>
      </c>
      <c r="AG18" s="145">
        <v>2</v>
      </c>
      <c r="AH18" s="145">
        <v>3</v>
      </c>
      <c r="AI18" s="145">
        <v>4</v>
      </c>
      <c r="AJ18" s="145">
        <v>5</v>
      </c>
      <c r="AK18" s="145">
        <v>6</v>
      </c>
      <c r="AL18" s="145">
        <v>7</v>
      </c>
      <c r="AM18" s="145">
        <v>8</v>
      </c>
      <c r="AN18" s="145">
        <v>9</v>
      </c>
      <c r="AO18" s="145">
        <v>10</v>
      </c>
      <c r="AP18" s="145">
        <v>11</v>
      </c>
      <c r="AQ18" s="145">
        <v>12</v>
      </c>
      <c r="AR18" s="145">
        <v>13</v>
      </c>
      <c r="AS18" s="145">
        <v>14</v>
      </c>
      <c r="AT18" s="145">
        <v>15</v>
      </c>
      <c r="AU18" s="145">
        <v>16</v>
      </c>
      <c r="AV18" s="145">
        <v>17</v>
      </c>
      <c r="AW18" s="145">
        <v>18</v>
      </c>
      <c r="AX18" s="145">
        <v>19</v>
      </c>
      <c r="AY18" s="145">
        <v>20</v>
      </c>
      <c r="AZ18" s="145">
        <v>21</v>
      </c>
      <c r="BA18" s="145">
        <v>22</v>
      </c>
      <c r="BB18" s="145">
        <v>23</v>
      </c>
      <c r="BC18" s="145">
        <v>24</v>
      </c>
    </row>
    <row r="19" spans="1:57" x14ac:dyDescent="0.35">
      <c r="E19" s="77" t="s">
        <v>28</v>
      </c>
      <c r="F19" s="146">
        <v>31</v>
      </c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46">
        <v>31</v>
      </c>
      <c r="BE19" s="152" t="s">
        <v>28</v>
      </c>
    </row>
    <row r="20" spans="1:57" x14ac:dyDescent="0.35">
      <c r="F20" s="146">
        <v>30</v>
      </c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46">
        <v>30</v>
      </c>
    </row>
    <row r="21" spans="1:57" ht="15" thickBot="1" x14ac:dyDescent="0.4">
      <c r="F21" s="146">
        <v>29</v>
      </c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46">
        <v>29</v>
      </c>
    </row>
    <row r="22" spans="1:57" ht="15.5" x14ac:dyDescent="0.35">
      <c r="A22" s="81" t="s">
        <v>47</v>
      </c>
      <c r="B22" s="82"/>
      <c r="C22" s="82"/>
      <c r="D22" s="83"/>
      <c r="F22" s="150">
        <v>28</v>
      </c>
      <c r="G22" s="128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F22" s="128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30">
        <v>28</v>
      </c>
    </row>
    <row r="23" spans="1:57" x14ac:dyDescent="0.35">
      <c r="A23" s="84" t="s">
        <v>29</v>
      </c>
      <c r="B23" s="147" t="s">
        <v>30</v>
      </c>
      <c r="C23" s="147" t="s">
        <v>31</v>
      </c>
      <c r="D23" s="85" t="s">
        <v>24</v>
      </c>
      <c r="F23" s="80">
        <v>27</v>
      </c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80">
        <v>27</v>
      </c>
    </row>
    <row r="24" spans="1:57" x14ac:dyDescent="0.35">
      <c r="A24" s="86">
        <v>8.5099999999999995E-2</v>
      </c>
      <c r="B24" s="148">
        <v>0.1177</v>
      </c>
      <c r="C24" s="149">
        <f>B24-A24</f>
        <v>3.2600000000000004E-2</v>
      </c>
      <c r="D24" s="87">
        <f>1/C24</f>
        <v>30.674846625766868</v>
      </c>
      <c r="F24" s="80">
        <v>26</v>
      </c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80">
        <v>26</v>
      </c>
    </row>
    <row r="25" spans="1:57" ht="15" thickBot="1" x14ac:dyDescent="0.4">
      <c r="A25" s="88" t="s">
        <v>32</v>
      </c>
      <c r="B25" s="89">
        <f>A24*D24</f>
        <v>2.6104294478527605</v>
      </c>
      <c r="C25" s="90">
        <f>C24*D24</f>
        <v>1</v>
      </c>
      <c r="D25" s="91">
        <f>(1-B24)*D24</f>
        <v>27.064417177914105</v>
      </c>
      <c r="F25" s="80">
        <v>25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80">
        <v>25</v>
      </c>
    </row>
    <row r="26" spans="1:57" x14ac:dyDescent="0.35">
      <c r="F26" s="80">
        <v>24</v>
      </c>
      <c r="G26" s="131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F26" s="131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80">
        <v>24</v>
      </c>
    </row>
    <row r="27" spans="1:57" x14ac:dyDescent="0.35">
      <c r="F27" s="80">
        <v>23</v>
      </c>
      <c r="G27" s="131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F27" s="131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80">
        <v>23</v>
      </c>
    </row>
    <row r="28" spans="1:57" x14ac:dyDescent="0.35">
      <c r="F28" s="80">
        <v>22</v>
      </c>
      <c r="G28" s="131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F28" s="131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80">
        <v>22</v>
      </c>
    </row>
    <row r="29" spans="1:57" x14ac:dyDescent="0.35">
      <c r="F29" s="80">
        <v>21</v>
      </c>
      <c r="G29" s="131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F29" s="131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80">
        <v>21</v>
      </c>
    </row>
    <row r="30" spans="1:57" x14ac:dyDescent="0.35">
      <c r="F30" s="80">
        <v>20</v>
      </c>
      <c r="G30" s="131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F30" s="131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80">
        <v>20</v>
      </c>
    </row>
    <row r="31" spans="1:57" x14ac:dyDescent="0.35">
      <c r="F31" s="80">
        <v>19</v>
      </c>
      <c r="G31" s="131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F31" s="131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80">
        <v>19</v>
      </c>
    </row>
    <row r="32" spans="1:57" x14ac:dyDescent="0.35">
      <c r="F32" s="80">
        <v>18</v>
      </c>
      <c r="G32" s="131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F32" s="131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80">
        <v>18</v>
      </c>
    </row>
    <row r="33" spans="6:56" x14ac:dyDescent="0.35">
      <c r="F33" s="80">
        <v>17</v>
      </c>
      <c r="G33" s="131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F33" s="131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80">
        <v>17</v>
      </c>
    </row>
    <row r="34" spans="6:56" x14ac:dyDescent="0.35">
      <c r="F34" s="80">
        <v>16</v>
      </c>
      <c r="G34" s="131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F34" s="131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80">
        <v>16</v>
      </c>
    </row>
    <row r="35" spans="6:56" x14ac:dyDescent="0.35">
      <c r="F35" s="80">
        <v>15</v>
      </c>
      <c r="G35" s="131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F35" s="131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80">
        <v>15</v>
      </c>
    </row>
    <row r="36" spans="6:56" x14ac:dyDescent="0.35">
      <c r="F36" s="80">
        <v>14</v>
      </c>
      <c r="G36" s="131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F36" s="131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80">
        <v>14</v>
      </c>
    </row>
    <row r="37" spans="6:56" x14ac:dyDescent="0.35">
      <c r="F37" s="80">
        <v>13</v>
      </c>
      <c r="G37" s="131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F37" s="131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80">
        <v>13</v>
      </c>
    </row>
    <row r="38" spans="6:56" x14ac:dyDescent="0.35">
      <c r="F38" s="80">
        <v>12</v>
      </c>
      <c r="G38" s="131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F38" s="131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80">
        <v>12</v>
      </c>
    </row>
    <row r="39" spans="6:56" x14ac:dyDescent="0.35">
      <c r="F39" s="80">
        <v>11</v>
      </c>
      <c r="G39" s="131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F39" s="131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80">
        <v>11</v>
      </c>
    </row>
    <row r="40" spans="6:56" x14ac:dyDescent="0.35">
      <c r="F40" s="80">
        <v>10</v>
      </c>
      <c r="G40" s="131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F40" s="131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80">
        <v>10</v>
      </c>
    </row>
    <row r="41" spans="6:56" x14ac:dyDescent="0.35">
      <c r="F41" s="80">
        <v>9</v>
      </c>
      <c r="G41" s="131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F41" s="131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80">
        <v>9</v>
      </c>
    </row>
    <row r="42" spans="6:56" x14ac:dyDescent="0.35">
      <c r="F42" s="80">
        <v>8</v>
      </c>
      <c r="G42" s="131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F42" s="131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80">
        <v>8</v>
      </c>
    </row>
    <row r="43" spans="6:56" x14ac:dyDescent="0.35">
      <c r="F43" s="80">
        <v>7</v>
      </c>
      <c r="G43" s="131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F43" s="131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80">
        <v>7</v>
      </c>
    </row>
    <row r="44" spans="6:56" x14ac:dyDescent="0.35">
      <c r="F44" s="80">
        <v>6</v>
      </c>
      <c r="G44" s="131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F44" s="131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80">
        <v>6</v>
      </c>
    </row>
    <row r="45" spans="6:56" x14ac:dyDescent="0.35">
      <c r="F45" s="80">
        <v>5</v>
      </c>
      <c r="G45" s="131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F45" s="131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80">
        <v>5</v>
      </c>
    </row>
    <row r="46" spans="6:56" x14ac:dyDescent="0.35">
      <c r="F46" s="80">
        <v>4</v>
      </c>
      <c r="G46" s="131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F46" s="131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80">
        <v>4</v>
      </c>
    </row>
    <row r="47" spans="6:56" x14ac:dyDescent="0.35">
      <c r="F47" s="80">
        <v>3</v>
      </c>
      <c r="G47" s="131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F47" s="131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80">
        <v>3</v>
      </c>
    </row>
    <row r="48" spans="6:56" x14ac:dyDescent="0.35">
      <c r="F48" s="80">
        <v>2</v>
      </c>
      <c r="G48" s="131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F48" s="131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80">
        <v>2</v>
      </c>
    </row>
    <row r="49" spans="6:56" x14ac:dyDescent="0.35">
      <c r="F49" s="80">
        <v>1</v>
      </c>
      <c r="G49" s="131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F49" s="131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80">
        <v>1</v>
      </c>
    </row>
    <row r="50" spans="6:56" x14ac:dyDescent="0.35">
      <c r="G50" s="145">
        <v>1</v>
      </c>
      <c r="H50" s="145">
        <v>2</v>
      </c>
      <c r="I50" s="145">
        <v>3</v>
      </c>
      <c r="J50" s="145">
        <v>4</v>
      </c>
      <c r="K50" s="145">
        <v>5</v>
      </c>
      <c r="L50" s="145">
        <v>6</v>
      </c>
      <c r="M50" s="145">
        <v>7</v>
      </c>
      <c r="N50" s="145">
        <v>8</v>
      </c>
      <c r="O50" s="145">
        <v>9</v>
      </c>
      <c r="P50" s="145">
        <v>10</v>
      </c>
      <c r="Q50" s="145">
        <v>11</v>
      </c>
      <c r="R50" s="145">
        <v>12</v>
      </c>
      <c r="S50" s="145">
        <v>13</v>
      </c>
      <c r="T50" s="145">
        <v>14</v>
      </c>
      <c r="U50" s="145">
        <v>15</v>
      </c>
      <c r="V50" s="145">
        <v>16</v>
      </c>
      <c r="W50" s="145">
        <v>17</v>
      </c>
      <c r="X50" s="145">
        <v>18</v>
      </c>
      <c r="Y50" s="145">
        <v>19</v>
      </c>
      <c r="Z50" s="145">
        <v>20</v>
      </c>
      <c r="AA50" s="145">
        <v>21</v>
      </c>
      <c r="AB50" s="145">
        <v>22</v>
      </c>
      <c r="AC50" s="145">
        <v>23</v>
      </c>
      <c r="AD50" s="145">
        <v>24</v>
      </c>
      <c r="AF50" s="132">
        <v>1</v>
      </c>
      <c r="AG50" s="145">
        <v>2</v>
      </c>
      <c r="AH50" s="145">
        <v>3</v>
      </c>
      <c r="AI50" s="145">
        <v>4</v>
      </c>
      <c r="AJ50" s="145">
        <v>5</v>
      </c>
      <c r="AK50" s="145">
        <v>6</v>
      </c>
      <c r="AL50" s="145">
        <v>7</v>
      </c>
      <c r="AM50" s="145">
        <v>8</v>
      </c>
      <c r="AN50" s="145">
        <v>9</v>
      </c>
      <c r="AO50" s="145">
        <v>10</v>
      </c>
      <c r="AP50" s="145">
        <v>11</v>
      </c>
      <c r="AQ50" s="145">
        <v>12</v>
      </c>
      <c r="AR50" s="145">
        <v>13</v>
      </c>
      <c r="AS50" s="145">
        <v>14</v>
      </c>
      <c r="AT50" s="145">
        <v>15</v>
      </c>
      <c r="AU50" s="145">
        <v>16</v>
      </c>
      <c r="AV50" s="145">
        <v>17</v>
      </c>
      <c r="AW50" s="145">
        <v>18</v>
      </c>
      <c r="AX50" s="145">
        <v>19</v>
      </c>
      <c r="AY50" s="145">
        <v>20</v>
      </c>
      <c r="AZ50" s="145">
        <v>21</v>
      </c>
      <c r="BA50" s="145">
        <v>22</v>
      </c>
      <c r="BB50" s="145">
        <v>23</v>
      </c>
      <c r="BC50" s="145">
        <v>24</v>
      </c>
    </row>
    <row r="51" spans="6:56" x14ac:dyDescent="0.35">
      <c r="G51" s="76" t="s">
        <v>37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F51" s="76" t="s">
        <v>37</v>
      </c>
    </row>
    <row r="52" spans="6:56" x14ac:dyDescent="0.35">
      <c r="G52" s="76" t="s">
        <v>36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143"/>
      <c r="AE52" s="143"/>
      <c r="AF52" s="76" t="s">
        <v>27</v>
      </c>
      <c r="AG52" s="76"/>
    </row>
    <row r="53" spans="6:56" x14ac:dyDescent="0.35">
      <c r="AG53" s="76"/>
    </row>
  </sheetData>
  <mergeCells count="5">
    <mergeCell ref="A4:AC4"/>
    <mergeCell ref="D8:D9"/>
    <mergeCell ref="C9:C10"/>
    <mergeCell ref="A14:B14"/>
    <mergeCell ref="F14:AA1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C9B36-94B8-4CB8-8E67-CB90411555B1}">
  <dimension ref="A1:BD51"/>
  <sheetViews>
    <sheetView topLeftCell="A3" zoomScale="85" zoomScaleNormal="85" workbookViewId="0">
      <selection activeCell="A3" sqref="A3"/>
    </sheetView>
  </sheetViews>
  <sheetFormatPr baseColWidth="10" defaultRowHeight="14.5" x14ac:dyDescent="0.35"/>
  <cols>
    <col min="1" max="1" width="14.54296875" customWidth="1"/>
    <col min="3" max="4" width="10.54296875" customWidth="1"/>
    <col min="5" max="5" width="5.81640625" customWidth="1"/>
    <col min="6" max="6" width="5.1796875" customWidth="1"/>
    <col min="7" max="21" width="3.26953125" customWidth="1"/>
    <col min="22" max="22" width="3.7265625" customWidth="1"/>
    <col min="23" max="46" width="3.26953125" customWidth="1"/>
    <col min="47" max="47" width="3.7265625" customWidth="1"/>
    <col min="48" max="55" width="3.26953125" customWidth="1"/>
    <col min="56" max="56" width="5" customWidth="1"/>
  </cols>
  <sheetData>
    <row r="1" spans="1:56" hidden="1" x14ac:dyDescent="0.35">
      <c r="A1" s="48" t="str">
        <f>B7</f>
        <v>meses</v>
      </c>
      <c r="B1" s="48" t="s">
        <v>17</v>
      </c>
      <c r="C1" s="48" t="s">
        <v>18</v>
      </c>
      <c r="D1" s="48" t="s">
        <v>19</v>
      </c>
      <c r="E1" s="48"/>
      <c r="F1" s="48"/>
    </row>
    <row r="2" spans="1:56" hidden="1" x14ac:dyDescent="0.35">
      <c r="A2" s="48" t="s">
        <v>20</v>
      </c>
      <c r="B2" s="48" t="s">
        <v>21</v>
      </c>
      <c r="C2" s="48" t="s">
        <v>22</v>
      </c>
      <c r="D2" s="48" t="s">
        <v>23</v>
      </c>
      <c r="E2" s="48" t="str">
        <f>CONCATENATE(B2," ",B5," ",C2," ",B11," ",B7)</f>
        <v>puede representarse llegando los 30 pacientes, a los 24 meses</v>
      </c>
      <c r="F2" s="48"/>
      <c r="G2" s="49"/>
      <c r="H2" s="49"/>
      <c r="I2" s="49"/>
      <c r="AF2" s="49"/>
      <c r="AG2" s="49"/>
      <c r="AH2" s="49"/>
    </row>
    <row r="3" spans="1:56" ht="8.25" customHeight="1" thickBot="1" x14ac:dyDescent="0.4">
      <c r="A3" s="50"/>
      <c r="C3" s="50"/>
      <c r="D3" s="50"/>
      <c r="E3" s="50"/>
      <c r="F3" s="50"/>
      <c r="G3" s="50"/>
      <c r="H3" s="50"/>
      <c r="I3" s="50"/>
      <c r="J3" s="51"/>
      <c r="AF3" s="50"/>
      <c r="AG3" s="50"/>
      <c r="AH3" s="50"/>
      <c r="AI3" s="51"/>
    </row>
    <row r="4" spans="1:56" ht="42" customHeight="1" thickBot="1" x14ac:dyDescent="0.4">
      <c r="A4" s="166" t="s">
        <v>55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8"/>
    </row>
    <row r="5" spans="1:56" ht="26" x14ac:dyDescent="0.35">
      <c r="A5" s="136" t="s">
        <v>43</v>
      </c>
      <c r="B5" s="52">
        <f>C5+D5+E5</f>
        <v>30</v>
      </c>
      <c r="C5" s="137">
        <v>4</v>
      </c>
      <c r="D5" s="138">
        <v>1</v>
      </c>
      <c r="E5" s="139">
        <v>25</v>
      </c>
      <c r="H5" s="140" t="s">
        <v>48</v>
      </c>
      <c r="I5" s="50"/>
      <c r="J5" s="140"/>
      <c r="AG5" s="50"/>
      <c r="AH5" s="50"/>
      <c r="AI5" s="140"/>
    </row>
    <row r="6" spans="1:56" ht="18.75" customHeight="1" x14ac:dyDescent="0.35">
      <c r="A6" s="50"/>
      <c r="C6" s="55"/>
      <c r="D6" s="56"/>
      <c r="E6" s="57"/>
      <c r="F6" s="50"/>
      <c r="G6" s="50"/>
      <c r="H6" s="141" t="s">
        <v>40</v>
      </c>
      <c r="I6" s="50"/>
      <c r="J6" s="141"/>
      <c r="AF6" s="50"/>
      <c r="AG6" s="50"/>
      <c r="AH6" s="50"/>
      <c r="AI6" s="141"/>
    </row>
    <row r="7" spans="1:56" ht="39.75" customHeight="1" x14ac:dyDescent="0.35">
      <c r="A7" s="127" t="s">
        <v>44</v>
      </c>
      <c r="B7" s="58" t="s">
        <v>35</v>
      </c>
      <c r="C7" s="59" t="str">
        <f>CONCATENATE(A1," ",B1," ",B5," ",C1)</f>
        <v>meses de los 30 del grupo Interv</v>
      </c>
      <c r="D7" s="59" t="str">
        <f>CONCATENATE(A1," ",B1," ",B5," ",D1)</f>
        <v>meses de los 30 del grupo Contr</v>
      </c>
      <c r="E7" s="50"/>
      <c r="F7" s="50"/>
      <c r="G7" s="50"/>
      <c r="H7" s="50"/>
      <c r="I7" s="50"/>
      <c r="J7" s="50"/>
      <c r="AF7" s="50"/>
      <c r="AG7" s="50"/>
      <c r="AH7" s="50"/>
      <c r="AI7" s="50"/>
    </row>
    <row r="8" spans="1:56" ht="26.5" x14ac:dyDescent="0.35">
      <c r="A8" s="60" t="s">
        <v>10</v>
      </c>
      <c r="B8" s="61">
        <v>1.6190476190476191</v>
      </c>
      <c r="C8" s="133">
        <f>B8*B5</f>
        <v>48.571428571428569</v>
      </c>
      <c r="D8" s="175">
        <f>(B8+B9)*B5</f>
        <v>63.095238095238095</v>
      </c>
      <c r="E8" s="62"/>
      <c r="F8" s="62"/>
      <c r="G8" s="63"/>
      <c r="H8" s="63"/>
      <c r="I8" s="63"/>
      <c r="J8" s="50"/>
      <c r="AF8" s="63"/>
      <c r="AG8" s="63"/>
      <c r="AH8" s="63"/>
      <c r="AI8" s="50"/>
    </row>
    <row r="9" spans="1:56" ht="26.5" x14ac:dyDescent="0.35">
      <c r="A9" s="64" t="s">
        <v>12</v>
      </c>
      <c r="B9" s="65">
        <v>0.48412698412698418</v>
      </c>
      <c r="C9" s="177">
        <f>(B10+B9)*B5</f>
        <v>671.42857142857133</v>
      </c>
      <c r="D9" s="176"/>
      <c r="E9" s="56"/>
      <c r="F9" s="66"/>
      <c r="G9" s="63"/>
      <c r="H9" s="63"/>
      <c r="I9" s="63"/>
      <c r="J9" s="50"/>
      <c r="AF9" s="63"/>
      <c r="AG9" s="63"/>
      <c r="AH9" s="63"/>
      <c r="AI9" s="50"/>
    </row>
    <row r="10" spans="1:56" ht="26.5" x14ac:dyDescent="0.35">
      <c r="A10" s="67" t="s">
        <v>11</v>
      </c>
      <c r="B10" s="68">
        <v>21.896825396825395</v>
      </c>
      <c r="C10" s="178"/>
      <c r="D10" s="69">
        <f>B10*B5</f>
        <v>656.90476190476181</v>
      </c>
      <c r="E10" s="55"/>
      <c r="F10" s="66"/>
      <c r="G10" s="70"/>
      <c r="H10" s="70"/>
      <c r="I10" s="70"/>
      <c r="J10" s="50"/>
      <c r="AF10" s="70"/>
      <c r="AG10" s="70"/>
      <c r="AH10" s="70"/>
      <c r="AI10" s="50"/>
      <c r="BD10" s="49"/>
    </row>
    <row r="11" spans="1:56" x14ac:dyDescent="0.35">
      <c r="A11" s="5"/>
      <c r="B11" s="71">
        <v>24</v>
      </c>
      <c r="C11" s="72">
        <f>C8+C9</f>
        <v>719.99999999999989</v>
      </c>
      <c r="D11" s="72">
        <f>D8+D10</f>
        <v>719.99999999999989</v>
      </c>
      <c r="E11" s="73"/>
      <c r="F11" s="73"/>
      <c r="G11" s="73"/>
      <c r="H11" s="73"/>
      <c r="I11" s="73"/>
      <c r="J11" s="50"/>
      <c r="AF11" s="73"/>
      <c r="AG11" s="73"/>
      <c r="AH11" s="73"/>
      <c r="AI11" s="50"/>
    </row>
    <row r="12" spans="1:56" ht="9" customHeight="1" x14ac:dyDescent="0.35">
      <c r="A12" s="50"/>
      <c r="B12" s="50"/>
      <c r="C12" s="50"/>
      <c r="D12" s="50"/>
      <c r="E12" s="50"/>
      <c r="F12" s="50"/>
      <c r="G12" s="50"/>
      <c r="H12" s="50"/>
      <c r="I12" s="50"/>
      <c r="J12" s="50"/>
      <c r="AF12" s="50"/>
      <c r="AG12" s="50"/>
      <c r="AH12" s="50"/>
      <c r="AI12" s="50"/>
    </row>
    <row r="13" spans="1:56" x14ac:dyDescent="0.35">
      <c r="A13" s="50"/>
      <c r="B13" s="50"/>
      <c r="C13" s="47">
        <f>(E5+D5)*B11</f>
        <v>624</v>
      </c>
      <c r="D13" s="47">
        <f>E5*B11</f>
        <v>600</v>
      </c>
      <c r="E13" s="50"/>
      <c r="F13" s="74" t="s">
        <v>25</v>
      </c>
      <c r="G13" s="50"/>
      <c r="H13" s="50"/>
      <c r="I13" s="50"/>
      <c r="J13" s="50"/>
      <c r="AF13" s="50"/>
      <c r="AG13" s="50"/>
      <c r="AH13" s="50"/>
      <c r="AI13" s="50"/>
    </row>
    <row r="14" spans="1:56" ht="36" customHeight="1" x14ac:dyDescent="0.35">
      <c r="A14" s="179" t="s">
        <v>26</v>
      </c>
      <c r="B14" s="180"/>
      <c r="C14" s="75">
        <f>C9-C13</f>
        <v>47.428571428571331</v>
      </c>
      <c r="D14" s="75">
        <f>D10-D13</f>
        <v>56.904761904761813</v>
      </c>
      <c r="F14" s="172" t="str">
        <f>IF((AND(((B9+B10)/B11)&gt;((D5+E5)/B5),(B10/B11)&gt;(E5/B5))),E2,#REF!)</f>
        <v>puede representarse llegando los 30 pacientes, a los 24 meses</v>
      </c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4"/>
    </row>
    <row r="15" spans="1:56" ht="18.75" customHeight="1" thickBot="1" x14ac:dyDescent="0.4">
      <c r="A15" s="154" t="s">
        <v>49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50"/>
    </row>
    <row r="16" spans="1:56" ht="17.25" customHeight="1" thickBot="1" x14ac:dyDescent="0.4">
      <c r="A16" s="155" t="s">
        <v>50</v>
      </c>
      <c r="B16" s="125"/>
      <c r="C16" s="126"/>
      <c r="D16" s="126"/>
      <c r="G16" s="76" t="s">
        <v>36</v>
      </c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143"/>
      <c r="AE16" s="143"/>
      <c r="AF16" s="76" t="s">
        <v>27</v>
      </c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143"/>
      <c r="BD16" s="143"/>
    </row>
    <row r="17" spans="1:56" x14ac:dyDescent="0.35">
      <c r="A17" s="144" t="s">
        <v>41</v>
      </c>
      <c r="G17" s="76" t="s">
        <v>37</v>
      </c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F17" s="76" t="s">
        <v>37</v>
      </c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</row>
    <row r="18" spans="1:56" x14ac:dyDescent="0.35">
      <c r="A18" s="144" t="s">
        <v>42</v>
      </c>
      <c r="G18" s="145">
        <v>1</v>
      </c>
      <c r="H18" s="145">
        <v>2</v>
      </c>
      <c r="I18" s="145">
        <v>3</v>
      </c>
      <c r="J18" s="145">
        <v>4</v>
      </c>
      <c r="K18" s="145">
        <v>5</v>
      </c>
      <c r="L18" s="145">
        <v>6</v>
      </c>
      <c r="M18" s="145">
        <v>7</v>
      </c>
      <c r="N18" s="145">
        <v>8</v>
      </c>
      <c r="O18" s="145">
        <v>9</v>
      </c>
      <c r="P18" s="145">
        <v>10</v>
      </c>
      <c r="Q18" s="145">
        <v>11</v>
      </c>
      <c r="R18" s="145">
        <v>12</v>
      </c>
      <c r="S18" s="145">
        <v>13</v>
      </c>
      <c r="T18" s="145">
        <v>14</v>
      </c>
      <c r="U18" s="145">
        <v>15</v>
      </c>
      <c r="V18" s="145">
        <v>16</v>
      </c>
      <c r="W18" s="145">
        <v>17</v>
      </c>
      <c r="X18" s="145">
        <v>18</v>
      </c>
      <c r="Y18" s="145">
        <v>19</v>
      </c>
      <c r="Z18" s="145">
        <v>20</v>
      </c>
      <c r="AA18" s="145">
        <v>21</v>
      </c>
      <c r="AB18" s="145">
        <v>22</v>
      </c>
      <c r="AC18" s="145">
        <v>23</v>
      </c>
      <c r="AD18" s="145">
        <v>24</v>
      </c>
      <c r="AF18" s="145">
        <v>1</v>
      </c>
      <c r="AG18" s="145">
        <v>2</v>
      </c>
      <c r="AH18" s="145">
        <v>3</v>
      </c>
      <c r="AI18" s="145">
        <v>4</v>
      </c>
      <c r="AJ18" s="145">
        <v>5</v>
      </c>
      <c r="AK18" s="145">
        <v>6</v>
      </c>
      <c r="AL18" s="145">
        <v>7</v>
      </c>
      <c r="AM18" s="145">
        <v>8</v>
      </c>
      <c r="AN18" s="145">
        <v>9</v>
      </c>
      <c r="AO18" s="145">
        <v>10</v>
      </c>
      <c r="AP18" s="145">
        <v>11</v>
      </c>
      <c r="AQ18" s="145">
        <v>12</v>
      </c>
      <c r="AR18" s="145">
        <v>13</v>
      </c>
      <c r="AS18" s="145">
        <v>14</v>
      </c>
      <c r="AT18" s="145">
        <v>15</v>
      </c>
      <c r="AU18" s="145">
        <v>16</v>
      </c>
      <c r="AV18" s="145">
        <v>17</v>
      </c>
      <c r="AW18" s="145">
        <v>18</v>
      </c>
      <c r="AX18" s="145">
        <v>19</v>
      </c>
      <c r="AY18" s="145">
        <v>20</v>
      </c>
      <c r="AZ18" s="145">
        <v>21</v>
      </c>
      <c r="BA18" s="145">
        <v>22</v>
      </c>
      <c r="BB18" s="145">
        <v>23</v>
      </c>
      <c r="BC18" s="145">
        <v>24</v>
      </c>
    </row>
    <row r="19" spans="1:56" ht="15" thickBot="1" x14ac:dyDescent="0.4">
      <c r="E19" s="77" t="s">
        <v>28</v>
      </c>
      <c r="F19" s="146">
        <v>30</v>
      </c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146">
        <v>30</v>
      </c>
    </row>
    <row r="20" spans="1:56" x14ac:dyDescent="0.35">
      <c r="A20" s="81" t="s">
        <v>47</v>
      </c>
      <c r="B20" s="82"/>
      <c r="C20" s="82"/>
      <c r="D20" s="83"/>
      <c r="F20" s="146">
        <v>29</v>
      </c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146">
        <v>29</v>
      </c>
    </row>
    <row r="21" spans="1:56" x14ac:dyDescent="0.35">
      <c r="A21" s="84" t="s">
        <v>29</v>
      </c>
      <c r="B21" s="147" t="s">
        <v>30</v>
      </c>
      <c r="C21" s="147" t="s">
        <v>31</v>
      </c>
      <c r="D21" s="85" t="s">
        <v>24</v>
      </c>
      <c r="F21" s="146">
        <v>28</v>
      </c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146">
        <v>28</v>
      </c>
    </row>
    <row r="22" spans="1:56" x14ac:dyDescent="0.35">
      <c r="A22" s="86">
        <v>0.1376</v>
      </c>
      <c r="B22" s="148">
        <v>0.17084587094617185</v>
      </c>
      <c r="C22" s="149">
        <f>B22-A22</f>
        <v>3.3245870946171846E-2</v>
      </c>
      <c r="D22" s="87">
        <f>1/C22</f>
        <v>30.078923232875834</v>
      </c>
      <c r="F22" s="146">
        <v>27</v>
      </c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146">
        <v>27</v>
      </c>
    </row>
    <row r="23" spans="1:56" ht="16" thickBot="1" x14ac:dyDescent="0.4">
      <c r="A23" s="88" t="s">
        <v>32</v>
      </c>
      <c r="B23" s="89">
        <f>A22*D22</f>
        <v>4.1388598368437144</v>
      </c>
      <c r="C23" s="90">
        <f>C22*D22</f>
        <v>1</v>
      </c>
      <c r="D23" s="91">
        <f>(1-B22)*D22</f>
        <v>24.940063396032119</v>
      </c>
      <c r="F23" s="150">
        <v>26</v>
      </c>
      <c r="G23" s="128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F23" s="128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130">
        <v>26</v>
      </c>
    </row>
    <row r="24" spans="1:56" x14ac:dyDescent="0.35">
      <c r="F24" s="80">
        <v>25</v>
      </c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80">
        <v>25</v>
      </c>
    </row>
    <row r="25" spans="1:56" x14ac:dyDescent="0.35">
      <c r="F25" s="80">
        <v>24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80">
        <v>24</v>
      </c>
    </row>
    <row r="26" spans="1:56" x14ac:dyDescent="0.35">
      <c r="F26" s="80">
        <v>23</v>
      </c>
      <c r="G26" s="131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F26" s="131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80">
        <v>23</v>
      </c>
    </row>
    <row r="27" spans="1:56" x14ac:dyDescent="0.35">
      <c r="F27" s="80">
        <v>22</v>
      </c>
      <c r="G27" s="131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F27" s="131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80">
        <v>22</v>
      </c>
    </row>
    <row r="28" spans="1:56" x14ac:dyDescent="0.35">
      <c r="F28" s="80">
        <v>21</v>
      </c>
      <c r="G28" s="131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F28" s="131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80">
        <v>21</v>
      </c>
    </row>
    <row r="29" spans="1:56" x14ac:dyDescent="0.35">
      <c r="F29" s="80">
        <v>20</v>
      </c>
      <c r="G29" s="131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F29" s="131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80">
        <v>20</v>
      </c>
    </row>
    <row r="30" spans="1:56" x14ac:dyDescent="0.35">
      <c r="F30" s="80">
        <v>19</v>
      </c>
      <c r="G30" s="131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F30" s="131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80">
        <v>19</v>
      </c>
    </row>
    <row r="31" spans="1:56" x14ac:dyDescent="0.35">
      <c r="F31" s="80">
        <v>18</v>
      </c>
      <c r="G31" s="131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F31" s="131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80">
        <v>18</v>
      </c>
    </row>
    <row r="32" spans="1:56" x14ac:dyDescent="0.35">
      <c r="F32" s="80">
        <v>17</v>
      </c>
      <c r="G32" s="131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F32" s="131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80">
        <v>17</v>
      </c>
    </row>
    <row r="33" spans="6:56" x14ac:dyDescent="0.35">
      <c r="F33" s="80">
        <v>16</v>
      </c>
      <c r="G33" s="131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F33" s="131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80">
        <v>16</v>
      </c>
    </row>
    <row r="34" spans="6:56" x14ac:dyDescent="0.35">
      <c r="F34" s="80">
        <v>15</v>
      </c>
      <c r="G34" s="131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F34" s="131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80">
        <v>15</v>
      </c>
    </row>
    <row r="35" spans="6:56" x14ac:dyDescent="0.35">
      <c r="F35" s="80">
        <v>14</v>
      </c>
      <c r="G35" s="131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F35" s="131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80">
        <v>14</v>
      </c>
    </row>
    <row r="36" spans="6:56" x14ac:dyDescent="0.35">
      <c r="F36" s="80">
        <v>13</v>
      </c>
      <c r="G36" s="131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F36" s="131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80">
        <v>13</v>
      </c>
    </row>
    <row r="37" spans="6:56" x14ac:dyDescent="0.35">
      <c r="F37" s="80">
        <v>12</v>
      </c>
      <c r="G37" s="131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F37" s="131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80">
        <v>12</v>
      </c>
    </row>
    <row r="38" spans="6:56" x14ac:dyDescent="0.35">
      <c r="F38" s="80">
        <v>11</v>
      </c>
      <c r="G38" s="131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F38" s="131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80">
        <v>11</v>
      </c>
    </row>
    <row r="39" spans="6:56" x14ac:dyDescent="0.35">
      <c r="F39" s="80">
        <v>10</v>
      </c>
      <c r="G39" s="131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F39" s="131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80">
        <v>10</v>
      </c>
    </row>
    <row r="40" spans="6:56" x14ac:dyDescent="0.35">
      <c r="F40" s="80">
        <v>9</v>
      </c>
      <c r="G40" s="131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F40" s="131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80">
        <v>9</v>
      </c>
    </row>
    <row r="41" spans="6:56" x14ac:dyDescent="0.35">
      <c r="F41" s="80">
        <v>8</v>
      </c>
      <c r="G41" s="131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F41" s="131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80">
        <v>8</v>
      </c>
    </row>
    <row r="42" spans="6:56" x14ac:dyDescent="0.35">
      <c r="F42" s="80">
        <v>7</v>
      </c>
      <c r="G42" s="131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F42" s="131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80">
        <v>7</v>
      </c>
    </row>
    <row r="43" spans="6:56" x14ac:dyDescent="0.35">
      <c r="F43" s="80">
        <v>6</v>
      </c>
      <c r="G43" s="131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F43" s="131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80">
        <v>6</v>
      </c>
    </row>
    <row r="44" spans="6:56" x14ac:dyDescent="0.35">
      <c r="F44" s="80">
        <v>5</v>
      </c>
      <c r="G44" s="131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F44" s="131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80">
        <v>5</v>
      </c>
    </row>
    <row r="45" spans="6:56" x14ac:dyDescent="0.35">
      <c r="F45" s="80">
        <v>4</v>
      </c>
      <c r="G45" s="131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F45" s="131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80">
        <v>4</v>
      </c>
    </row>
    <row r="46" spans="6:56" x14ac:dyDescent="0.35">
      <c r="F46" s="80">
        <v>3</v>
      </c>
      <c r="G46" s="131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F46" s="131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80">
        <v>3</v>
      </c>
    </row>
    <row r="47" spans="6:56" x14ac:dyDescent="0.35">
      <c r="F47" s="80">
        <v>2</v>
      </c>
      <c r="G47" s="131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F47" s="131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80">
        <v>2</v>
      </c>
    </row>
    <row r="48" spans="6:56" x14ac:dyDescent="0.35">
      <c r="F48" s="80">
        <v>1</v>
      </c>
      <c r="G48" s="131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F48" s="131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80">
        <v>1</v>
      </c>
    </row>
    <row r="49" spans="7:55" x14ac:dyDescent="0.35">
      <c r="G49" s="145">
        <v>1</v>
      </c>
      <c r="H49" s="145">
        <v>2</v>
      </c>
      <c r="I49" s="145">
        <v>3</v>
      </c>
      <c r="J49" s="145">
        <v>4</v>
      </c>
      <c r="K49" s="145">
        <v>5</v>
      </c>
      <c r="L49" s="145">
        <v>6</v>
      </c>
      <c r="M49" s="145">
        <v>7</v>
      </c>
      <c r="N49" s="145">
        <v>8</v>
      </c>
      <c r="O49" s="145">
        <v>9</v>
      </c>
      <c r="P49" s="145">
        <v>10</v>
      </c>
      <c r="Q49" s="145">
        <v>11</v>
      </c>
      <c r="R49" s="145">
        <v>12</v>
      </c>
      <c r="S49" s="145">
        <v>13</v>
      </c>
      <c r="T49" s="145">
        <v>14</v>
      </c>
      <c r="U49" s="145">
        <v>15</v>
      </c>
      <c r="V49" s="145">
        <v>16</v>
      </c>
      <c r="W49" s="145">
        <v>17</v>
      </c>
      <c r="X49" s="145">
        <v>18</v>
      </c>
      <c r="Y49" s="145">
        <v>19</v>
      </c>
      <c r="Z49" s="145">
        <v>20</v>
      </c>
      <c r="AA49" s="145">
        <v>21</v>
      </c>
      <c r="AB49" s="145">
        <v>22</v>
      </c>
      <c r="AC49" s="145">
        <v>23</v>
      </c>
      <c r="AD49" s="145">
        <v>24</v>
      </c>
      <c r="AF49" s="145">
        <v>1</v>
      </c>
      <c r="AG49" s="145">
        <v>2</v>
      </c>
      <c r="AH49" s="145">
        <v>3</v>
      </c>
      <c r="AI49" s="145">
        <v>4</v>
      </c>
      <c r="AJ49" s="145">
        <v>5</v>
      </c>
      <c r="AK49" s="145">
        <v>6</v>
      </c>
      <c r="AL49" s="145">
        <v>7</v>
      </c>
      <c r="AM49" s="145">
        <v>8</v>
      </c>
      <c r="AN49" s="145">
        <v>9</v>
      </c>
      <c r="AO49" s="145">
        <v>10</v>
      </c>
      <c r="AP49" s="145">
        <v>11</v>
      </c>
      <c r="AQ49" s="145">
        <v>12</v>
      </c>
      <c r="AR49" s="145">
        <v>13</v>
      </c>
      <c r="AS49" s="145">
        <v>14</v>
      </c>
      <c r="AT49" s="145">
        <v>15</v>
      </c>
      <c r="AU49" s="145">
        <v>16</v>
      </c>
      <c r="AV49" s="145">
        <v>17</v>
      </c>
      <c r="AW49" s="145">
        <v>18</v>
      </c>
      <c r="AX49" s="145">
        <v>19</v>
      </c>
      <c r="AY49" s="145">
        <v>20</v>
      </c>
      <c r="AZ49" s="145">
        <v>21</v>
      </c>
      <c r="BA49" s="145">
        <v>22</v>
      </c>
      <c r="BB49" s="145">
        <v>23</v>
      </c>
      <c r="BC49" s="145">
        <v>24</v>
      </c>
    </row>
    <row r="50" spans="7:55" x14ac:dyDescent="0.35">
      <c r="G50" s="76" t="s">
        <v>37</v>
      </c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F50" s="76" t="s">
        <v>37</v>
      </c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</row>
    <row r="51" spans="7:55" x14ac:dyDescent="0.35">
      <c r="G51" s="76" t="s">
        <v>36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143"/>
      <c r="AE51" s="143"/>
      <c r="AF51" s="76" t="s">
        <v>27</v>
      </c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143"/>
    </row>
  </sheetData>
  <mergeCells count="5">
    <mergeCell ref="D8:D9"/>
    <mergeCell ref="C9:C10"/>
    <mergeCell ref="A14:B14"/>
    <mergeCell ref="F14:R14"/>
    <mergeCell ref="A4:Z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PtSLEv1, InsCar</vt:lpstr>
      <vt:lpstr>PtSLEv2, MortCV InsCar</vt:lpstr>
      <vt:lpstr>Gráf1 InsCar, 3x3</vt:lpstr>
      <vt:lpstr>Gráf2 MortCV InsCar, 3x3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 Agustín Sánchez Robles</cp:lastModifiedBy>
  <dcterms:created xsi:type="dcterms:W3CDTF">2018-11-20T13:30:16Z</dcterms:created>
  <dcterms:modified xsi:type="dcterms:W3CDTF">2021-10-01T06:46:30Z</dcterms:modified>
</cp:coreProperties>
</file>