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20422-Galo\0-Datos\10-Temas publc\20211212-VÑ JAVELIN bl\"/>
    </mc:Choice>
  </mc:AlternateContent>
  <xr:revisionPtr revIDLastSave="0" documentId="13_ncr:1_{85FB596F-47FE-46BB-B025-F8E4294193DE}" xr6:coauthVersionLast="47" xr6:coauthVersionMax="47" xr10:uidLastSave="{00000000-0000-0000-0000-000000000000}"/>
  <bookViews>
    <workbookView xWindow="-110" yWindow="-110" windowWidth="19420" windowHeight="10420" tabRatio="724" xr2:uid="{00000000-000D-0000-FFFF-FFFF00000000}"/>
  </bookViews>
  <sheets>
    <sheet name="PtSLEv-3, CohComp" sheetId="4" r:id="rId1"/>
    <sheet name="PtSLEv-4, PDL1+" sheetId="2" r:id="rId2"/>
    <sheet name="Gráf PtSLEv-3, 3x3" sheetId="6" r:id="rId3"/>
    <sheet name="Gráf PtSLEv-4, 3x3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4" l="1"/>
  <c r="A23" i="4"/>
  <c r="E21" i="4"/>
  <c r="D21" i="4"/>
  <c r="C21" i="4"/>
  <c r="B21" i="4"/>
  <c r="A21" i="4"/>
  <c r="H19" i="4"/>
  <c r="G19" i="4"/>
  <c r="C19" i="4"/>
  <c r="B19" i="4"/>
  <c r="J16" i="4"/>
  <c r="J15" i="4"/>
  <c r="G15" i="4"/>
  <c r="I13" i="4"/>
  <c r="F13" i="4"/>
  <c r="D13" i="4"/>
  <c r="I12" i="4"/>
  <c r="F12" i="4"/>
  <c r="D12" i="4"/>
  <c r="I11" i="4"/>
  <c r="F11" i="4"/>
  <c r="D11" i="4"/>
  <c r="I8" i="4"/>
  <c r="H8" i="4"/>
  <c r="I15" i="4" s="1"/>
  <c r="E12" i="4" l="1"/>
  <c r="E11" i="4"/>
  <c r="H11" i="4" s="1"/>
  <c r="I16" i="4"/>
  <c r="B23" i="4" l="1"/>
  <c r="F15" i="4"/>
  <c r="H12" i="4"/>
  <c r="E13" i="4"/>
  <c r="H13" i="4" l="1"/>
  <c r="C23" i="4"/>
  <c r="D23" i="4"/>
  <c r="F16" i="4"/>
  <c r="E23" i="4" s="1"/>
  <c r="H8" i="2" l="1"/>
  <c r="C29" i="7" l="1"/>
  <c r="C24" i="7"/>
  <c r="D24" i="7" l="1"/>
  <c r="D29" i="7"/>
  <c r="C30" i="7" s="1"/>
  <c r="D30" i="7" l="1"/>
  <c r="B30" i="7"/>
  <c r="D25" i="7"/>
  <c r="B25" i="7"/>
  <c r="C25" i="7"/>
  <c r="C25" i="6" l="1"/>
  <c r="D25" i="6" s="1"/>
  <c r="D26" i="6" s="1"/>
  <c r="C30" i="6"/>
  <c r="D30" i="6" s="1"/>
  <c r="D31" i="6" s="1"/>
  <c r="C26" i="6" l="1"/>
  <c r="B26" i="6"/>
  <c r="C31" i="6"/>
  <c r="B31" i="6"/>
  <c r="D13" i="7" l="1"/>
  <c r="C13" i="7"/>
  <c r="B5" i="7"/>
  <c r="C9" i="7" s="1"/>
  <c r="A1" i="7"/>
  <c r="D13" i="6"/>
  <c r="C13" i="6"/>
  <c r="B5" i="6"/>
  <c r="C8" i="6" s="1"/>
  <c r="A1" i="6"/>
  <c r="E2" i="7" l="1"/>
  <c r="F14" i="7" s="1"/>
  <c r="D7" i="6"/>
  <c r="C14" i="7"/>
  <c r="D10" i="7"/>
  <c r="D14" i="7" s="1"/>
  <c r="C8" i="7"/>
  <c r="C11" i="7" s="1"/>
  <c r="C7" i="7"/>
  <c r="D7" i="7"/>
  <c r="D8" i="7"/>
  <c r="C7" i="6"/>
  <c r="C9" i="6"/>
  <c r="C14" i="6" s="1"/>
  <c r="E2" i="6"/>
  <c r="D10" i="6"/>
  <c r="D14" i="6" s="1"/>
  <c r="D8" i="6"/>
  <c r="I23" i="2"/>
  <c r="D11" i="6" l="1"/>
  <c r="D11" i="7"/>
  <c r="F14" i="6"/>
  <c r="C11" i="6"/>
  <c r="A23" i="2"/>
  <c r="E21" i="2"/>
  <c r="A21" i="2"/>
  <c r="H19" i="2"/>
  <c r="G19" i="2"/>
  <c r="C19" i="2"/>
  <c r="B19" i="2"/>
  <c r="J16" i="2"/>
  <c r="J15" i="2"/>
  <c r="I13" i="2"/>
  <c r="F13" i="2"/>
  <c r="D13" i="2"/>
  <c r="I12" i="2"/>
  <c r="F12" i="2"/>
  <c r="C21" i="2" s="1"/>
  <c r="D12" i="2"/>
  <c r="I11" i="2"/>
  <c r="F11" i="2"/>
  <c r="H26" i="2" s="1"/>
  <c r="D11" i="2"/>
  <c r="I8" i="2"/>
  <c r="I16" i="2"/>
  <c r="E11" i="2" l="1"/>
  <c r="H11" i="2" s="1"/>
  <c r="I15" i="2"/>
  <c r="B21" i="2"/>
  <c r="G15" i="2"/>
  <c r="D21" i="2" s="1"/>
  <c r="E13" i="2" l="1"/>
  <c r="H13" i="2" s="1"/>
  <c r="E12" i="2"/>
  <c r="B23" i="2" s="1"/>
  <c r="C23" i="2"/>
  <c r="H29" i="2" s="1"/>
  <c r="K29" i="2" l="1"/>
  <c r="F15" i="2"/>
  <c r="H12" i="2"/>
  <c r="D23" i="2" l="1"/>
  <c r="H28" i="2" s="1"/>
  <c r="F16" i="2"/>
  <c r="E23" i="2" s="1"/>
  <c r="K28" i="2" l="1"/>
  <c r="H27" i="2"/>
  <c r="H30" i="2" l="1"/>
  <c r="K27" i="2"/>
  <c r="I27" i="2"/>
  <c r="H26" i="4"/>
  <c r="K30" i="2" l="1"/>
  <c r="I29" i="2"/>
  <c r="I28" i="2"/>
  <c r="H29" i="4" l="1"/>
  <c r="K29" i="4" s="1"/>
  <c r="H28" i="4"/>
  <c r="K28" i="4" l="1"/>
  <c r="H27" i="4"/>
  <c r="K27" i="4" l="1"/>
  <c r="H30" i="4"/>
  <c r="I27" i="4" s="1"/>
  <c r="K30" i="4" l="1"/>
  <c r="I29" i="4"/>
  <c r="I28" i="4"/>
</calcChain>
</file>

<file path=xl/sharedStrings.xml><?xml version="1.0" encoding="utf-8"?>
<sst xmlns="http://schemas.openxmlformats.org/spreadsheetml/2006/main" count="167" uniqueCount="67">
  <si>
    <t>Supervivencia</t>
  </si>
  <si>
    <t>meses</t>
  </si>
  <si>
    <t>Diferencia</t>
  </si>
  <si>
    <t xml:space="preserve">en </t>
  </si>
  <si>
    <t>días</t>
  </si>
  <si>
    <t>en</t>
  </si>
  <si>
    <t>Media tSLEv,</t>
  </si>
  <si>
    <t>Dif Medias = PtSLEv,</t>
  </si>
  <si>
    <t>Calculadora del "Tiempo de Supervivencia Libre de Evento" (tSLEv) y de la "Prolongación del Tiempo de Supervivencia Libre de Evento (PtSLEv)"</t>
  </si>
  <si>
    <t>El área de referencia representa</t>
  </si>
  <si>
    <t>Área de referencia</t>
  </si>
  <si>
    <t>En un área de:</t>
  </si>
  <si>
    <t>Resto de t sin éxito</t>
  </si>
  <si>
    <t>tSLEv sin la intervención</t>
  </si>
  <si>
    <t>PtSLEv por la intervención</t>
  </si>
  <si>
    <t>Área Bajo la Curva (ABC) por píxeles</t>
  </si>
  <si>
    <t>Tiempo medko de Supervivencia Libre de Evento (tSLEv)</t>
  </si>
  <si>
    <t>Tiempo medio que permenecen con evento</t>
  </si>
  <si>
    <r>
      <t>Tiempo medio de Supervivencia</t>
    </r>
    <r>
      <rPr>
        <b/>
        <sz val="1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(tS)</t>
    </r>
  </si>
  <si>
    <t>Tiempo medio que permenecen sin supervivencia</t>
  </si>
  <si>
    <t>MEDIANAS DE SUPERVIVENCIA LIBRE DE ENFERMEDAD</t>
  </si>
  <si>
    <t>Mediana de SLEv</t>
  </si>
  <si>
    <t>Prolongación de la Mediana SLEv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</si>
  <si>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</si>
  <si>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</si>
  <si>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</si>
  <si>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</si>
  <si>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</si>
  <si>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</si>
  <si>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</si>
  <si>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</si>
  <si>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</si>
  <si>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Distribuir cuadros verdes tras todos los supervivientes al evento</t>
  </si>
  <si>
    <t>Personas</t>
  </si>
  <si>
    <t>Meses</t>
  </si>
  <si>
    <t>Progresión o muerte</t>
  </si>
  <si>
    <t>Powles T, Park SH, Voog E, Caserta C, on behalf of the JAVELIN Bladder 100 investigators. Avelumab Maintenance Therapy for Advanced or Metastatic Urothelial Carcinoma. N Engl J Med. 2020 Sep 24;383(13):1218-1230.</t>
  </si>
  <si>
    <t>18 meses por NEJM</t>
  </si>
  <si>
    <t>12 meses por NEJM</t>
  </si>
  <si>
    <t>18 messes por ASCO</t>
  </si>
  <si>
    <t>En 12 meses por HR</t>
  </si>
  <si>
    <t>En 12 meses por KM</t>
  </si>
  <si>
    <t>Supervivencia libre de enfermedad</t>
  </si>
  <si>
    <t>RA interv</t>
  </si>
  <si>
    <t>RA contr</t>
  </si>
  <si>
    <t>RAR</t>
  </si>
  <si>
    <t>Los 3 tiempos biográficos (3tB)</t>
  </si>
  <si>
    <t>Los 3 destinos del NNT (3dNNT)</t>
  </si>
  <si>
    <t>Los 3 destinos NNT</t>
  </si>
  <si>
    <t xml:space="preserve">Powles T, Park SH, Voog E, Caserta C, on behalf of the JAVELIN Bladder 100 investigators. Avelumab Maintenance Therapy for Advanced or Metastatic Urothelial Carcinoma. N Engl J Med. 2020 Sep 24;383(13):1218-1230. </t>
  </si>
  <si>
    <t>Supervivencia libre de progresión</t>
  </si>
  <si>
    <t>Cohorte completa</t>
  </si>
  <si>
    <t>Avelumab + Mej Tto Soporte, n= 350</t>
  </si>
  <si>
    <t>Mej Tto Soporte, n= 350</t>
  </si>
  <si>
    <r>
      <rPr>
        <b/>
        <sz val="11"/>
        <color rgb="FF993300"/>
        <rFont val="Calibri"/>
        <family val="2"/>
        <scheme val="minor"/>
      </rPr>
      <t xml:space="preserve">Tabla t-3: [PFS, 12m, Cohorte completa]: </t>
    </r>
    <r>
      <rPr>
        <b/>
        <sz val="11"/>
        <rFont val="Calibri"/>
        <family val="2"/>
        <scheme val="minor"/>
      </rPr>
      <t>Cálculo del "Tiempo medio de Supervivencia Libre de Evento"(tSLEv) por las áreas bajo las curvas</t>
    </r>
  </si>
  <si>
    <t>MEDIANAS DE SUPERVIVENCIA libre de progresión</t>
  </si>
  <si>
    <t>Subgrupo PDL1 +</t>
  </si>
  <si>
    <t>SG PDL1+, Avelumab + Mej Tto Soporte, n= 189</t>
  </si>
  <si>
    <t>SG PDL1+, Mej Tto Soporte, n= 169</t>
  </si>
  <si>
    <t>Subgrupo PD-L1 +</t>
  </si>
  <si>
    <r>
      <rPr>
        <sz val="9"/>
        <color rgb="FF0000FF"/>
        <rFont val="Calibri"/>
        <family val="2"/>
        <scheme val="minor"/>
      </rPr>
      <t>Abreviaturas</t>
    </r>
    <r>
      <rPr>
        <sz val="9"/>
        <rFont val="Calibri"/>
        <family val="2"/>
        <scheme val="minor"/>
      </rPr>
      <t xml:space="preserve">: </t>
    </r>
    <r>
      <rPr>
        <b/>
        <sz val="9"/>
        <rFont val="Calibri"/>
        <family val="2"/>
        <scheme val="minor"/>
      </rPr>
      <t xml:space="preserve">tSLEv: </t>
    </r>
    <r>
      <rPr>
        <sz val="9"/>
        <rFont val="Calibri"/>
        <family val="2"/>
        <scheme val="minor"/>
      </rPr>
      <t xml:space="preserve">tiempo de supervivencia libre de evento; </t>
    </r>
    <r>
      <rPr>
        <b/>
        <sz val="9"/>
        <rFont val="Calibri"/>
        <family val="2"/>
        <scheme val="minor"/>
      </rPr>
      <t xml:space="preserve">PtSLEv: </t>
    </r>
    <r>
      <rPr>
        <sz val="9"/>
        <rFont val="Calibri"/>
        <family val="2"/>
        <scheme val="minor"/>
      </rPr>
      <t xml:space="preserve">prolongación del tiempo de supervivencia libre de evento; </t>
    </r>
    <r>
      <rPr>
        <b/>
        <sz val="9"/>
        <rFont val="Calibri"/>
        <family val="2"/>
        <scheme val="minor"/>
      </rPr>
      <t xml:space="preserve">PD-1: </t>
    </r>
    <r>
      <rPr>
        <sz val="9"/>
        <rFont val="Calibri"/>
        <family val="2"/>
        <scheme val="minor"/>
      </rPr>
      <t xml:space="preserve">molécula 1 de muerte programada, que expresan en su superficie los linfocitos T para inducir la apoptosis de una célula tumoral reconocida por un antígeno de superficie, si tal molécula PD-1 no es inhibida (neutralizada, apagada); </t>
    </r>
    <r>
      <rPr>
        <b/>
        <sz val="9"/>
        <rFont val="Calibri"/>
        <family val="2"/>
        <scheme val="minor"/>
      </rPr>
      <t xml:space="preserve">PD-L1: </t>
    </r>
    <r>
      <rPr>
        <sz val="9"/>
        <rFont val="Calibri"/>
        <family val="2"/>
        <scheme val="minor"/>
      </rPr>
      <t xml:space="preserve">ligando que se expresa en la superficie de la célula tumoral para neutralizar la molécula de muerte programada PD-1 de los linfocitos T que fueron previamente activados contra esa célula tumoral.				</t>
    </r>
  </si>
  <si>
    <r>
      <rPr>
        <b/>
        <sz val="16"/>
        <color rgb="FF993300"/>
        <rFont val="Calibri"/>
        <family val="2"/>
        <scheme val="minor"/>
      </rPr>
      <t>Gráfico g-3 [PFS, 12m, Cohorte completa]:</t>
    </r>
    <r>
      <rPr>
        <b/>
        <sz val="16"/>
        <color theme="1"/>
        <rFont val="Calibri"/>
        <family val="2"/>
        <scheme val="minor"/>
      </rPr>
      <t xml:space="preserve"> Cruce de "Los 3 tiempos biográficos (3tB)” con "Los 3 destinos del NNT (3dNNT)” en Progresión de enfermedad o muerte, a los 12 meses.</t>
    </r>
  </si>
  <si>
    <t>Avelumab + MTS</t>
  </si>
  <si>
    <t>MTS (Mejor Tto Soporte)</t>
  </si>
  <si>
    <r>
      <rPr>
        <b/>
        <sz val="11"/>
        <color rgb="FF993300"/>
        <rFont val="Calibri"/>
        <family val="2"/>
        <scheme val="minor"/>
      </rPr>
      <t xml:space="preserve">Tabla t-4: [PFS, 12m, Sugrupo PD-L1 +]: </t>
    </r>
    <r>
      <rPr>
        <b/>
        <sz val="11"/>
        <rFont val="Calibri"/>
        <family val="2"/>
        <scheme val="minor"/>
      </rPr>
      <t>Cálculo del "Tiempo medio de Supervivencia Libre de Evento"(tSLEv) por las áreas bajo las curvas</t>
    </r>
  </si>
  <si>
    <r>
      <rPr>
        <b/>
        <sz val="16"/>
        <color rgb="FF993300"/>
        <rFont val="Calibri"/>
        <family val="2"/>
        <scheme val="minor"/>
      </rPr>
      <t>Gráfico g-4 [PFS, 12m, Subgrupo PD-L1+]:</t>
    </r>
    <r>
      <rPr>
        <b/>
        <sz val="16"/>
        <color theme="1"/>
        <rFont val="Calibri"/>
        <family val="2"/>
        <scheme val="minor"/>
      </rPr>
      <t xml:space="preserve"> Cruce de "Los 3 tiempos biográficos (3tB)” con "Los 3 destinos del NNT (3dNNT)” en Progresión de enfermedad o muerte, a los 12 meses.</t>
    </r>
  </si>
  <si>
    <t>20200924-ECA Javelin-b 19,5m, CaUrot-Av tras Pt, 2L MTS[Avel vs No], +OS PFS. Powles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</si>
</sst>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0.0%"/>
    <numFmt numFmtId="168" formatCode="#,##0.0"/>
    <numFmt numFmtId="169" formatCode="_-* #,##0.0\ _€_-;\-* #,##0.0\ _€_-;_-* &quot;-&quot;??\ _€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66990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99330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66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66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/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1" fontId="3" fillId="3" borderId="12" xfId="1" applyNumberFormat="1" applyFont="1" applyFill="1" applyBorder="1" applyAlignment="1">
      <alignment horizontal="center"/>
    </xf>
    <xf numFmtId="0" fontId="3" fillId="0" borderId="9" xfId="0" applyFont="1" applyBorder="1"/>
    <xf numFmtId="165" fontId="3" fillId="0" borderId="0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67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12" fillId="0" borderId="0" xfId="0" applyFont="1"/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8" fontId="3" fillId="3" borderId="2" xfId="0" applyNumberFormat="1" applyFont="1" applyFill="1" applyBorder="1"/>
    <xf numFmtId="0" fontId="9" fillId="4" borderId="0" xfId="0" applyFont="1" applyFill="1" applyBorder="1" applyAlignment="1">
      <alignment vertical="center" wrapText="1"/>
    </xf>
    <xf numFmtId="165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3" fontId="3" fillId="0" borderId="0" xfId="0" applyNumberFormat="1" applyFont="1"/>
    <xf numFmtId="0" fontId="13" fillId="0" borderId="0" xfId="0" applyFont="1" applyAlignment="1">
      <alignment vertical="center"/>
    </xf>
    <xf numFmtId="0" fontId="13" fillId="0" borderId="0" xfId="0" applyFont="1"/>
    <xf numFmtId="49" fontId="13" fillId="0" borderId="0" xfId="0" applyNumberFormat="1" applyFont="1"/>
    <xf numFmtId="165" fontId="13" fillId="3" borderId="0" xfId="0" applyNumberFormat="1" applyFont="1" applyFill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9" fontId="22" fillId="0" borderId="0" xfId="2" applyFont="1" applyFill="1" applyBorder="1" applyAlignment="1">
      <alignment horizontal="center" vertical="center"/>
    </xf>
    <xf numFmtId="9" fontId="17" fillId="0" borderId="0" xfId="2" applyFont="1" applyFill="1" applyBorder="1" applyAlignment="1">
      <alignment horizontal="center" vertical="center"/>
    </xf>
    <xf numFmtId="9" fontId="15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right" wrapText="1"/>
    </xf>
    <xf numFmtId="2" fontId="14" fillId="2" borderId="7" xfId="0" applyNumberFormat="1" applyFont="1" applyFill="1" applyBorder="1" applyAlignment="1">
      <alignment vertical="center"/>
    </xf>
    <xf numFmtId="1" fontId="14" fillId="0" borderId="7" xfId="0" applyNumberFormat="1" applyFont="1" applyBorder="1" applyAlignment="1">
      <alignment vertical="center"/>
    </xf>
    <xf numFmtId="167" fontId="15" fillId="0" borderId="0" xfId="2" applyNumberFormat="1" applyFont="1" applyAlignment="1">
      <alignment horizontal="center" vertical="center"/>
    </xf>
    <xf numFmtId="0" fontId="16" fillId="0" borderId="7" xfId="0" applyFont="1" applyBorder="1" applyAlignment="1">
      <alignment horizontal="right" wrapText="1"/>
    </xf>
    <xf numFmtId="2" fontId="16" fillId="2" borderId="7" xfId="0" applyNumberFormat="1" applyFont="1" applyFill="1" applyBorder="1" applyAlignment="1">
      <alignment vertical="center"/>
    </xf>
    <xf numFmtId="167" fontId="22" fillId="0" borderId="0" xfId="2" applyNumberFormat="1" applyFont="1" applyFill="1" applyBorder="1" applyAlignment="1">
      <alignment vertical="center"/>
    </xf>
    <xf numFmtId="0" fontId="21" fillId="0" borderId="7" xfId="0" applyFont="1" applyBorder="1" applyAlignment="1">
      <alignment horizontal="right" wrapText="1"/>
    </xf>
    <xf numFmtId="2" fontId="21" fillId="2" borderId="7" xfId="0" applyNumberFormat="1" applyFont="1" applyFill="1" applyBorder="1" applyAlignment="1">
      <alignment vertical="center"/>
    </xf>
    <xf numFmtId="1" fontId="21" fillId="0" borderId="7" xfId="0" applyNumberFormat="1" applyFont="1" applyBorder="1" applyAlignment="1">
      <alignment vertical="center"/>
    </xf>
    <xf numFmtId="2" fontId="5" fillId="2" borderId="10" xfId="0" applyNumberFormat="1" applyFont="1" applyFill="1" applyBorder="1" applyAlignment="1">
      <alignment vertical="center"/>
    </xf>
    <xf numFmtId="1" fontId="23" fillId="0" borderId="7" xfId="0" applyNumberFormat="1" applyFont="1" applyBorder="1" applyAlignment="1">
      <alignment horizontal="right" vertical="center"/>
    </xf>
    <xf numFmtId="9" fontId="13" fillId="0" borderId="0" xfId="0" applyNumberFormat="1" applyFont="1"/>
    <xf numFmtId="1" fontId="21" fillId="0" borderId="0" xfId="0" applyNumberFormat="1" applyFont="1"/>
    <xf numFmtId="0" fontId="13" fillId="0" borderId="0" xfId="0" applyFont="1" applyAlignment="1">
      <alignment horizontal="left" vertical="top"/>
    </xf>
    <xf numFmtId="165" fontId="21" fillId="3" borderId="7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1" fontId="0" fillId="0" borderId="0" xfId="0" applyNumberFormat="1"/>
    <xf numFmtId="0" fontId="1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5" borderId="7" xfId="0" applyFill="1" applyBorder="1"/>
    <xf numFmtId="0" fontId="0" fillId="5" borderId="11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24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3" fontId="3" fillId="3" borderId="5" xfId="0" applyNumberFormat="1" applyFont="1" applyFill="1" applyBorder="1"/>
    <xf numFmtId="0" fontId="20" fillId="0" borderId="0" xfId="0" applyFont="1" applyBorder="1" applyAlignment="1">
      <alignment horizontal="center" vertical="center"/>
    </xf>
    <xf numFmtId="0" fontId="0" fillId="5" borderId="9" xfId="0" applyFill="1" applyBorder="1"/>
    <xf numFmtId="0" fontId="0" fillId="6" borderId="18" xfId="0" applyFill="1" applyBorder="1"/>
    <xf numFmtId="0" fontId="23" fillId="2" borderId="1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8" fillId="4" borderId="10" xfId="0" applyFont="1" applyFill="1" applyBorder="1" applyAlignment="1">
      <alignment horizontal="center" vertical="center" wrapText="1"/>
    </xf>
    <xf numFmtId="0" fontId="13" fillId="0" borderId="22" xfId="0" applyFont="1" applyBorder="1"/>
    <xf numFmtId="0" fontId="13" fillId="0" borderId="23" xfId="0" applyFont="1" applyBorder="1"/>
    <xf numFmtId="0" fontId="13" fillId="0" borderId="24" xfId="0" applyFont="1" applyBorder="1"/>
    <xf numFmtId="0" fontId="13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5" fontId="14" fillId="2" borderId="28" xfId="0" applyNumberFormat="1" applyFont="1" applyFill="1" applyBorder="1" applyAlignment="1">
      <alignment horizontal="center" vertical="center"/>
    </xf>
    <xf numFmtId="165" fontId="16" fillId="2" borderId="28" xfId="0" applyNumberFormat="1" applyFont="1" applyFill="1" applyBorder="1" applyAlignment="1">
      <alignment horizontal="center" vertical="center"/>
    </xf>
    <xf numFmtId="165" fontId="21" fillId="2" borderId="29" xfId="0" applyNumberFormat="1" applyFont="1" applyFill="1" applyBorder="1" applyAlignment="1">
      <alignment horizontal="center" vertical="center"/>
    </xf>
    <xf numFmtId="1" fontId="16" fillId="2" borderId="28" xfId="0" applyNumberFormat="1" applyFont="1" applyFill="1" applyBorder="1" applyAlignment="1">
      <alignment horizontal="center" vertical="center"/>
    </xf>
    <xf numFmtId="1" fontId="14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0" fontId="0" fillId="0" borderId="25" xfId="0" applyNumberFormat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top" wrapText="1"/>
    </xf>
    <xf numFmtId="0" fontId="23" fillId="0" borderId="27" xfId="0" applyFont="1" applyBorder="1" applyAlignment="1">
      <alignment horizontal="center"/>
    </xf>
    <xf numFmtId="165" fontId="3" fillId="3" borderId="12" xfId="1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vertical="center"/>
    </xf>
    <xf numFmtId="0" fontId="3" fillId="4" borderId="13" xfId="0" applyFont="1" applyFill="1" applyBorder="1"/>
    <xf numFmtId="0" fontId="3" fillId="4" borderId="14" xfId="0" applyFont="1" applyFill="1" applyBorder="1"/>
    <xf numFmtId="0" fontId="7" fillId="0" borderId="0" xfId="0" applyFont="1"/>
    <xf numFmtId="0" fontId="8" fillId="0" borderId="0" xfId="0" applyFont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/>
    </xf>
    <xf numFmtId="169" fontId="3" fillId="0" borderId="2" xfId="0" applyNumberFormat="1" applyFont="1" applyBorder="1" applyAlignment="1">
      <alignment horizontal="center"/>
    </xf>
    <xf numFmtId="168" fontId="3" fillId="3" borderId="5" xfId="0" applyNumberFormat="1" applyFont="1" applyFill="1" applyBorder="1"/>
    <xf numFmtId="169" fontId="3" fillId="0" borderId="5" xfId="0" applyNumberFormat="1" applyFont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4" borderId="7" xfId="0" applyFont="1" applyFill="1" applyBorder="1" applyAlignment="1">
      <alignment vertical="center" wrapText="1"/>
    </xf>
    <xf numFmtId="165" fontId="31" fillId="4" borderId="7" xfId="0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1" fillId="4" borderId="7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2" fontId="3" fillId="4" borderId="0" xfId="0" applyNumberFormat="1" applyFont="1" applyFill="1" applyAlignment="1">
      <alignment horizontal="center" vertical="center"/>
    </xf>
    <xf numFmtId="165" fontId="3" fillId="4" borderId="0" xfId="0" applyNumberFormat="1" applyFont="1" applyFill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27" fillId="2" borderId="7" xfId="0" applyFont="1" applyFill="1" applyBorder="1" applyAlignment="1">
      <alignment vertical="center" wrapText="1"/>
    </xf>
    <xf numFmtId="0" fontId="27" fillId="2" borderId="7" xfId="0" applyFont="1" applyFill="1" applyBorder="1" applyAlignment="1">
      <alignment horizontal="right"/>
    </xf>
    <xf numFmtId="0" fontId="26" fillId="0" borderId="0" xfId="0" applyFont="1" applyFill="1"/>
    <xf numFmtId="0" fontId="29" fillId="0" borderId="0" xfId="0" applyFont="1" applyFill="1"/>
    <xf numFmtId="0" fontId="27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6" fillId="0" borderId="0" xfId="0" applyFont="1" applyFill="1" applyBorder="1"/>
    <xf numFmtId="0" fontId="9" fillId="2" borderId="16" xfId="0" applyFont="1" applyFill="1" applyBorder="1" applyAlignment="1"/>
    <xf numFmtId="0" fontId="5" fillId="2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8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0" fillId="7" borderId="7" xfId="0" applyFill="1" applyBorder="1"/>
    <xf numFmtId="0" fontId="0" fillId="7" borderId="18" xfId="0" applyFill="1" applyBorder="1"/>
    <xf numFmtId="0" fontId="12" fillId="0" borderId="0" xfId="0" applyFont="1" applyAlignment="1">
      <alignment horizontal="left"/>
    </xf>
    <xf numFmtId="0" fontId="29" fillId="2" borderId="16" xfId="0" applyFont="1" applyFill="1" applyBorder="1" applyAlignment="1">
      <alignment vertical="center"/>
    </xf>
    <xf numFmtId="0" fontId="27" fillId="0" borderId="2" xfId="0" applyFont="1" applyBorder="1" applyAlignment="1">
      <alignment vertical="center" wrapText="1"/>
    </xf>
    <xf numFmtId="0" fontId="27" fillId="0" borderId="0" xfId="0" applyFont="1"/>
    <xf numFmtId="0" fontId="0" fillId="7" borderId="9" xfId="0" applyFill="1" applyBorder="1"/>
    <xf numFmtId="0" fontId="38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28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1" fontId="31" fillId="4" borderId="7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14" fillId="4" borderId="0" xfId="0" applyFont="1" applyFill="1" applyAlignment="1">
      <alignment horizontal="right"/>
    </xf>
    <xf numFmtId="165" fontId="14" fillId="4" borderId="0" xfId="0" applyNumberFormat="1" applyFont="1" applyFill="1"/>
    <xf numFmtId="167" fontId="15" fillId="4" borderId="0" xfId="2" applyNumberFormat="1" applyFont="1" applyFill="1" applyAlignment="1">
      <alignment horizontal="center"/>
    </xf>
    <xf numFmtId="1" fontId="14" fillId="4" borderId="0" xfId="0" applyNumberFormat="1" applyFont="1" applyFill="1"/>
    <xf numFmtId="0" fontId="16" fillId="4" borderId="0" xfId="0" applyFont="1" applyFill="1"/>
    <xf numFmtId="0" fontId="16" fillId="4" borderId="0" xfId="0" applyFont="1" applyFill="1" applyAlignment="1">
      <alignment horizontal="right"/>
    </xf>
    <xf numFmtId="165" fontId="16" fillId="4" borderId="0" xfId="0" applyNumberFormat="1" applyFont="1" applyFill="1"/>
    <xf numFmtId="167" fontId="17" fillId="4" borderId="0" xfId="2" applyNumberFormat="1" applyFont="1" applyFill="1" applyAlignment="1">
      <alignment horizontal="center"/>
    </xf>
    <xf numFmtId="1" fontId="16" fillId="4" borderId="0" xfId="0" applyNumberFormat="1" applyFont="1" applyFill="1"/>
    <xf numFmtId="0" fontId="18" fillId="4" borderId="0" xfId="0" applyFont="1" applyFill="1"/>
    <xf numFmtId="0" fontId="18" fillId="4" borderId="0" xfId="0" applyFont="1" applyFill="1" applyAlignment="1">
      <alignment horizontal="right"/>
    </xf>
    <xf numFmtId="165" fontId="18" fillId="4" borderId="0" xfId="0" applyNumberFormat="1" applyFont="1" applyFill="1"/>
    <xf numFmtId="167" fontId="19" fillId="4" borderId="0" xfId="2" applyNumberFormat="1" applyFont="1" applyFill="1" applyAlignment="1">
      <alignment horizontal="center"/>
    </xf>
    <xf numFmtId="1" fontId="18" fillId="4" borderId="0" xfId="0" applyNumberFormat="1" applyFont="1" applyFill="1"/>
    <xf numFmtId="2" fontId="5" fillId="4" borderId="7" xfId="0" applyNumberFormat="1" applyFont="1" applyFill="1" applyBorder="1"/>
    <xf numFmtId="1" fontId="5" fillId="4" borderId="7" xfId="0" applyNumberFormat="1" applyFont="1" applyFill="1" applyBorder="1"/>
    <xf numFmtId="0" fontId="28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7" fillId="4" borderId="7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1" fontId="14" fillId="0" borderId="7" xfId="0" applyNumberFormat="1" applyFont="1" applyBorder="1" applyAlignment="1">
      <alignment horizontal="right" vertical="center"/>
    </xf>
    <xf numFmtId="1" fontId="21" fillId="0" borderId="7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6600"/>
      <color rgb="FFFFFF99"/>
      <color rgb="FF0000FF"/>
      <color rgb="FF993300"/>
      <color rgb="FF663300"/>
      <color rgb="FF669900"/>
      <color rgb="FF006600"/>
      <color rgb="FF009900"/>
      <color rgb="FF66FF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993300"/>
                </a:solidFill>
              </a:rPr>
              <a:t>Gráfico "Los 3 tiempos biográficos (3tB): </a:t>
            </a: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 Libre de Evento (PtSLEv)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608767963410516"/>
          <c:y val="0.24416666666666667"/>
          <c:w val="0.83169002884540411"/>
          <c:h val="0.5471602508019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'PtSLEv-3, CohComp'!$G$27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D2-4F81-B11B-BA0EAE774487}"/>
              </c:ext>
            </c:extLst>
          </c:dPt>
          <c:dLbls>
            <c:dLbl>
              <c:idx val="0"/>
              <c:layout>
                <c:manualLayout>
                  <c:x val="-0.25833333333333336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'PtSLEv-3, CohComp'!$H$26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'PtSLEv-3, CohComp'!$H$27</c:f>
              <c:numCache>
                <c:formatCode>0.0</c:formatCode>
                <c:ptCount val="1"/>
                <c:pt idx="0">
                  <c:v>6.0406733702406505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2-4F81-B11B-BA0EAE774487}"/>
            </c:ext>
          </c:extLst>
        </c:ser>
        <c:ser>
          <c:idx val="1"/>
          <c:order val="1"/>
          <c:tx>
            <c:strRef>
              <c:f>'PtSLEv-3, CohComp'!$G$28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694444444444444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'PtSLEv-3, CohComp'!$H$26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'PtSLEv-3, CohComp'!$H$28</c:f>
              <c:numCache>
                <c:formatCode>0.0</c:formatCode>
                <c:ptCount val="1"/>
                <c:pt idx="0">
                  <c:v>1.6777765224268446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2-4F81-B11B-BA0EAE774487}"/>
            </c:ext>
          </c:extLst>
        </c:ser>
        <c:ser>
          <c:idx val="2"/>
          <c:order val="2"/>
          <c:tx>
            <c:strRef>
              <c:f>'PtSLEv-3, CohComp'!$G$29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8D2-4F81-B11B-BA0EAE774487}"/>
              </c:ext>
            </c:extLst>
          </c:dPt>
          <c:dLbls>
            <c:dLbl>
              <c:idx val="0"/>
              <c:layout>
                <c:manualLayout>
                  <c:x val="-0.25833333333333336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'PtSLEv-3, CohComp'!$H$26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'PtSLEv-3, CohComp'!$H$29</c:f>
              <c:numCache>
                <c:formatCode>0.0</c:formatCode>
                <c:ptCount val="1"/>
                <c:pt idx="0">
                  <c:v>4.2815501073325049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D2-4F81-B11B-BA0EAE774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0538959"/>
        <c:axId val="1030536047"/>
      </c:barChart>
      <c:catAx>
        <c:axId val="103053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536047"/>
        <c:crosses val="autoZero"/>
        <c:auto val="1"/>
        <c:lblAlgn val="ctr"/>
        <c:lblOffset val="100"/>
        <c:noMultiLvlLbl val="0"/>
      </c:catAx>
      <c:valAx>
        <c:axId val="1030536047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Marco de tiempo de seguimiento analizado</a:t>
                </a:r>
              </a:p>
            </c:rich>
          </c:tx>
          <c:layout>
            <c:manualLayout>
              <c:xMode val="edge"/>
              <c:yMode val="edge"/>
              <c:x val="1.529107871417063E-2"/>
              <c:y val="0.22344138728424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538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baseline="0">
                <a:solidFill>
                  <a:srgbClr val="993300"/>
                </a:solidFill>
                <a:effectLst/>
              </a:rPr>
              <a:t>Gráfico "Los 3 tiempos biográficos (3tB)":</a:t>
            </a:r>
            <a:r>
              <a:rPr lang="es-ES" sz="1200" b="0" i="0" u="none" strike="noStrike" baseline="0">
                <a:solidFill>
                  <a:srgbClr val="993300"/>
                </a:solidFill>
              </a:rPr>
              <a:t> </a:t>
            </a: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'PtSLEv-4, PDL1+'!$G$27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'PtSLEv-4, PDL1+'!$H$26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'PtSLEv-4, PDL1+'!$H$27</c:f>
              <c:numCache>
                <c:formatCode>0.0</c:formatCode>
                <c:ptCount val="1"/>
                <c:pt idx="0">
                  <c:v>5.3770195458140329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'PtSLEv-4, PDL1+'!$G$28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'PtSLEv-4, PDL1+'!$H$26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'PtSLEv-4, PDL1+'!$H$28</c:f>
              <c:numCache>
                <c:formatCode>0.0</c:formatCode>
                <c:ptCount val="1"/>
                <c:pt idx="0">
                  <c:v>2.1977177720031635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'PtSLEv-4, PDL1+'!$G$29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'PtSLEv-4, PDL1+'!$H$26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'PtSLEv-4, PDL1+'!$H$29</c:f>
              <c:numCache>
                <c:formatCode>0.0</c:formatCode>
                <c:ptCount val="1"/>
                <c:pt idx="0">
                  <c:v>4.4252626821828045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1282141</xdr:colOff>
      <xdr:row>31</xdr:row>
      <xdr:rowOff>22412</xdr:rowOff>
    </xdr:from>
    <xdr:to>
      <xdr:col>9</xdr:col>
      <xdr:colOff>239059</xdr:colOff>
      <xdr:row>51</xdr:row>
      <xdr:rowOff>42210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7" name="Conector recto de flecha 2">
          <a:extLst>
            <a:ext uri="{FF2B5EF4-FFF2-40B4-BE49-F238E27FC236}">
              <a16:creationId xmlns:a16="http://schemas.microsoft.com/office/drawing/2014/main" id="{3736D8C2-A737-4C64-8C16-CBC23B0D7111}"/>
            </a:ext>
          </a:extLst>
        </xdr:cNvPr>
        <xdr:cNvCxnSpPr>
          <a:cxnSpLocks noChangeShapeType="1"/>
        </xdr:cNvCxnSpPr>
      </xdr:nvCxnSpPr>
      <xdr:spPr bwMode="auto">
        <a:xfrm flipH="1">
          <a:off x="6008833" y="1349086"/>
          <a:ext cx="2800926" cy="75853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9" name="Conector recto de flecha 2">
          <a:extLst>
            <a:ext uri="{FF2B5EF4-FFF2-40B4-BE49-F238E27FC236}">
              <a16:creationId xmlns:a16="http://schemas.microsoft.com/office/drawing/2014/main" id="{54EF269A-F932-4487-8E80-00E9106FC740}"/>
            </a:ext>
          </a:extLst>
        </xdr:cNvPr>
        <xdr:cNvCxnSpPr>
          <a:cxnSpLocks noChangeShapeType="1"/>
        </xdr:cNvCxnSpPr>
      </xdr:nvCxnSpPr>
      <xdr:spPr bwMode="auto">
        <a:xfrm flipH="1">
          <a:off x="6008833" y="1349086"/>
          <a:ext cx="2800926" cy="75853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0</xdr:colOff>
      <xdr:row>31</xdr:row>
      <xdr:rowOff>22412</xdr:rowOff>
    </xdr:from>
    <xdr:to>
      <xdr:col>4</xdr:col>
      <xdr:colOff>982035</xdr:colOff>
      <xdr:row>50</xdr:row>
      <xdr:rowOff>37352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1C69F99-9D70-4D47-8A95-AE32EC35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1059"/>
          <a:ext cx="5905153" cy="3137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19050</xdr:colOff>
      <xdr:row>30</xdr:row>
      <xdr:rowOff>104774</xdr:rowOff>
    </xdr:from>
    <xdr:to>
      <xdr:col>10</xdr:col>
      <xdr:colOff>400050</xdr:colOff>
      <xdr:row>50</xdr:row>
      <xdr:rowOff>38099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6" name="Conector recto de flecha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149411</xdr:colOff>
      <xdr:row>30</xdr:row>
      <xdr:rowOff>104588</xdr:rowOff>
    </xdr:from>
    <xdr:to>
      <xdr:col>4</xdr:col>
      <xdr:colOff>537883</xdr:colOff>
      <xdr:row>48</xdr:row>
      <xdr:rowOff>127833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57219E3-0107-4F4C-B175-B07749EE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11" y="6768353"/>
          <a:ext cx="5625354" cy="2981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19</xdr:row>
      <xdr:rowOff>19050</xdr:rowOff>
    </xdr:from>
    <xdr:to>
      <xdr:col>5</xdr:col>
      <xdr:colOff>142875</xdr:colOff>
      <xdr:row>31</xdr:row>
      <xdr:rowOff>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3476625" y="4086225"/>
          <a:ext cx="9525" cy="3409950"/>
        </a:xfrm>
        <a:prstGeom prst="straightConnector1">
          <a:avLst/>
        </a:prstGeom>
        <a:ln w="1905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149411</xdr:colOff>
      <xdr:row>19</xdr:row>
      <xdr:rowOff>22412</xdr:rowOff>
    </xdr:from>
    <xdr:to>
      <xdr:col>6</xdr:col>
      <xdr:colOff>149412</xdr:colOff>
      <xdr:row>30</xdr:row>
      <xdr:rowOff>141942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4146176" y="4415118"/>
          <a:ext cx="1" cy="2196353"/>
        </a:xfrm>
        <a:prstGeom prst="straightConnector1">
          <a:avLst/>
        </a:prstGeom>
        <a:ln w="19050">
          <a:solidFill>
            <a:srgbClr val="FFFF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19</xdr:row>
      <xdr:rowOff>0</xdr:rowOff>
    </xdr:from>
    <xdr:to>
      <xdr:col>13</xdr:col>
      <xdr:colOff>104775</xdr:colOff>
      <xdr:row>31</xdr:row>
      <xdr:rowOff>64191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7153275" y="3819525"/>
          <a:ext cx="9525" cy="4645716"/>
        </a:xfrm>
        <a:prstGeom prst="straightConnector1">
          <a:avLst/>
        </a:prstGeom>
        <a:ln w="1905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143810</xdr:colOff>
      <xdr:row>19</xdr:row>
      <xdr:rowOff>34402</xdr:rowOff>
    </xdr:from>
    <xdr:to>
      <xdr:col>14</xdr:col>
      <xdr:colOff>149412</xdr:colOff>
      <xdr:row>22</xdr:row>
      <xdr:rowOff>7470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6232339" y="4427108"/>
          <a:ext cx="5602" cy="540833"/>
        </a:xfrm>
        <a:prstGeom prst="straightConnector1">
          <a:avLst/>
        </a:prstGeom>
        <a:ln w="19050">
          <a:solidFill>
            <a:srgbClr val="FFFF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99391</xdr:colOff>
      <xdr:row>18</xdr:row>
      <xdr:rowOff>0</xdr:rowOff>
    </xdr:from>
    <xdr:to>
      <xdr:col>5</xdr:col>
      <xdr:colOff>114300</xdr:colOff>
      <xdr:row>30</xdr:row>
      <xdr:rowOff>19050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3442666" y="3838575"/>
          <a:ext cx="14909" cy="3448050"/>
        </a:xfrm>
        <a:prstGeom prst="straightConnector1">
          <a:avLst/>
        </a:prstGeom>
        <a:ln w="1905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104775</xdr:colOff>
      <xdr:row>18</xdr:row>
      <xdr:rowOff>0</xdr:rowOff>
    </xdr:from>
    <xdr:to>
      <xdr:col>11</xdr:col>
      <xdr:colOff>123825</xdr:colOff>
      <xdr:row>30</xdr:row>
      <xdr:rowOff>9525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5057775" y="3990975"/>
          <a:ext cx="19050" cy="2333625"/>
        </a:xfrm>
        <a:prstGeom prst="straightConnector1">
          <a:avLst/>
        </a:prstGeom>
        <a:ln w="1905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131380</xdr:colOff>
      <xdr:row>18</xdr:row>
      <xdr:rowOff>0</xdr:rowOff>
    </xdr:from>
    <xdr:to>
      <xdr:col>6</xdr:col>
      <xdr:colOff>140905</xdr:colOff>
      <xdr:row>30</xdr:row>
      <xdr:rowOff>66675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3974225" y="3704897"/>
          <a:ext cx="9525" cy="4645244"/>
        </a:xfrm>
        <a:prstGeom prst="straightConnector1">
          <a:avLst/>
        </a:prstGeom>
        <a:ln w="19050">
          <a:solidFill>
            <a:srgbClr val="FFFF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133765</xdr:colOff>
      <xdr:row>18</xdr:row>
      <xdr:rowOff>38100</xdr:rowOff>
    </xdr:from>
    <xdr:to>
      <xdr:col>12</xdr:col>
      <xdr:colOff>142875</xdr:colOff>
      <xdr:row>22</xdr:row>
      <xdr:rowOff>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5334415" y="3876675"/>
          <a:ext cx="9110" cy="723900"/>
        </a:xfrm>
        <a:prstGeom prst="straightConnector1">
          <a:avLst/>
        </a:prstGeom>
        <a:ln w="19050">
          <a:solidFill>
            <a:srgbClr val="FFFF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18</xdr:row>
      <xdr:rowOff>19050</xdr:rowOff>
    </xdr:from>
    <xdr:to>
      <xdr:col>7</xdr:col>
      <xdr:colOff>162340</xdr:colOff>
      <xdr:row>21</xdr:row>
      <xdr:rowOff>9525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flipH="1">
          <a:off x="4124325" y="3857625"/>
          <a:ext cx="415" cy="561975"/>
        </a:xfrm>
        <a:prstGeom prst="straightConnector1">
          <a:avLst/>
        </a:prstGeom>
        <a:ln w="1905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162375</xdr:colOff>
      <xdr:row>18</xdr:row>
      <xdr:rowOff>28862</xdr:rowOff>
    </xdr:from>
    <xdr:to>
      <xdr:col>13</xdr:col>
      <xdr:colOff>165685</xdr:colOff>
      <xdr:row>22</xdr:row>
      <xdr:rowOff>287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5496375" y="3863710"/>
          <a:ext cx="3310" cy="733425"/>
        </a:xfrm>
        <a:prstGeom prst="straightConnector1">
          <a:avLst/>
        </a:prstGeom>
        <a:ln w="1905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zoomScale="70" zoomScaleNormal="70" workbookViewId="0"/>
  </sheetViews>
  <sheetFormatPr baseColWidth="10" defaultRowHeight="13" x14ac:dyDescent="0.3"/>
  <cols>
    <col min="1" max="1" width="24.453125" style="1" customWidth="1"/>
    <col min="2" max="2" width="16.453125" style="1" customWidth="1"/>
    <col min="3" max="3" width="15.453125" style="1" customWidth="1"/>
    <col min="4" max="4" width="14" style="1" customWidth="1"/>
    <col min="5" max="5" width="21.7265625" style="1" customWidth="1"/>
    <col min="6" max="6" width="12.453125" style="1" customWidth="1"/>
    <col min="7" max="7" width="17.7265625" style="1" customWidth="1"/>
    <col min="8" max="8" width="14.90625" style="1" customWidth="1"/>
    <col min="9" max="9" width="11" style="1" customWidth="1"/>
    <col min="10" max="10" width="6.36328125" style="1" customWidth="1"/>
    <col min="11" max="11" width="8.26953125" style="1" customWidth="1"/>
    <col min="12" max="256" width="11.453125" style="1"/>
    <col min="257" max="257" width="24.453125" style="1" customWidth="1"/>
    <col min="258" max="258" width="16.453125" style="1" customWidth="1"/>
    <col min="259" max="259" width="15.453125" style="1" customWidth="1"/>
    <col min="260" max="260" width="13.26953125" style="1" customWidth="1"/>
    <col min="261" max="261" width="22.81640625" style="1" customWidth="1"/>
    <col min="262" max="262" width="14.1796875" style="1" customWidth="1"/>
    <col min="263" max="263" width="11.453125" style="1"/>
    <col min="264" max="264" width="17.453125" style="1" customWidth="1"/>
    <col min="265" max="512" width="11.453125" style="1"/>
    <col min="513" max="513" width="24.453125" style="1" customWidth="1"/>
    <col min="514" max="514" width="16.453125" style="1" customWidth="1"/>
    <col min="515" max="515" width="15.453125" style="1" customWidth="1"/>
    <col min="516" max="516" width="13.26953125" style="1" customWidth="1"/>
    <col min="517" max="517" width="22.81640625" style="1" customWidth="1"/>
    <col min="518" max="518" width="14.1796875" style="1" customWidth="1"/>
    <col min="519" max="519" width="11.453125" style="1"/>
    <col min="520" max="520" width="17.453125" style="1" customWidth="1"/>
    <col min="521" max="768" width="11.453125" style="1"/>
    <col min="769" max="769" width="24.453125" style="1" customWidth="1"/>
    <col min="770" max="770" width="16.453125" style="1" customWidth="1"/>
    <col min="771" max="771" width="15.453125" style="1" customWidth="1"/>
    <col min="772" max="772" width="13.26953125" style="1" customWidth="1"/>
    <col min="773" max="773" width="22.81640625" style="1" customWidth="1"/>
    <col min="774" max="774" width="14.1796875" style="1" customWidth="1"/>
    <col min="775" max="775" width="11.453125" style="1"/>
    <col min="776" max="776" width="17.453125" style="1" customWidth="1"/>
    <col min="777" max="1024" width="11.453125" style="1"/>
    <col min="1025" max="1025" width="24.453125" style="1" customWidth="1"/>
    <col min="1026" max="1026" width="16.453125" style="1" customWidth="1"/>
    <col min="1027" max="1027" width="15.453125" style="1" customWidth="1"/>
    <col min="1028" max="1028" width="13.26953125" style="1" customWidth="1"/>
    <col min="1029" max="1029" width="22.81640625" style="1" customWidth="1"/>
    <col min="1030" max="1030" width="14.1796875" style="1" customWidth="1"/>
    <col min="1031" max="1031" width="11.453125" style="1"/>
    <col min="1032" max="1032" width="17.453125" style="1" customWidth="1"/>
    <col min="1033" max="1280" width="11.453125" style="1"/>
    <col min="1281" max="1281" width="24.453125" style="1" customWidth="1"/>
    <col min="1282" max="1282" width="16.453125" style="1" customWidth="1"/>
    <col min="1283" max="1283" width="15.453125" style="1" customWidth="1"/>
    <col min="1284" max="1284" width="13.26953125" style="1" customWidth="1"/>
    <col min="1285" max="1285" width="22.81640625" style="1" customWidth="1"/>
    <col min="1286" max="1286" width="14.1796875" style="1" customWidth="1"/>
    <col min="1287" max="1287" width="11.453125" style="1"/>
    <col min="1288" max="1288" width="17.453125" style="1" customWidth="1"/>
    <col min="1289" max="1536" width="11.453125" style="1"/>
    <col min="1537" max="1537" width="24.453125" style="1" customWidth="1"/>
    <col min="1538" max="1538" width="16.453125" style="1" customWidth="1"/>
    <col min="1539" max="1539" width="15.453125" style="1" customWidth="1"/>
    <col min="1540" max="1540" width="13.26953125" style="1" customWidth="1"/>
    <col min="1541" max="1541" width="22.81640625" style="1" customWidth="1"/>
    <col min="1542" max="1542" width="14.1796875" style="1" customWidth="1"/>
    <col min="1543" max="1543" width="11.453125" style="1"/>
    <col min="1544" max="1544" width="17.453125" style="1" customWidth="1"/>
    <col min="1545" max="1792" width="11.453125" style="1"/>
    <col min="1793" max="1793" width="24.453125" style="1" customWidth="1"/>
    <col min="1794" max="1794" width="16.453125" style="1" customWidth="1"/>
    <col min="1795" max="1795" width="15.453125" style="1" customWidth="1"/>
    <col min="1796" max="1796" width="13.26953125" style="1" customWidth="1"/>
    <col min="1797" max="1797" width="22.81640625" style="1" customWidth="1"/>
    <col min="1798" max="1798" width="14.1796875" style="1" customWidth="1"/>
    <col min="1799" max="1799" width="11.453125" style="1"/>
    <col min="1800" max="1800" width="17.453125" style="1" customWidth="1"/>
    <col min="1801" max="2048" width="11.453125" style="1"/>
    <col min="2049" max="2049" width="24.453125" style="1" customWidth="1"/>
    <col min="2050" max="2050" width="16.453125" style="1" customWidth="1"/>
    <col min="2051" max="2051" width="15.453125" style="1" customWidth="1"/>
    <col min="2052" max="2052" width="13.26953125" style="1" customWidth="1"/>
    <col min="2053" max="2053" width="22.81640625" style="1" customWidth="1"/>
    <col min="2054" max="2054" width="14.1796875" style="1" customWidth="1"/>
    <col min="2055" max="2055" width="11.453125" style="1"/>
    <col min="2056" max="2056" width="17.453125" style="1" customWidth="1"/>
    <col min="2057" max="2304" width="11.453125" style="1"/>
    <col min="2305" max="2305" width="24.453125" style="1" customWidth="1"/>
    <col min="2306" max="2306" width="16.453125" style="1" customWidth="1"/>
    <col min="2307" max="2307" width="15.453125" style="1" customWidth="1"/>
    <col min="2308" max="2308" width="13.26953125" style="1" customWidth="1"/>
    <col min="2309" max="2309" width="22.81640625" style="1" customWidth="1"/>
    <col min="2310" max="2310" width="14.1796875" style="1" customWidth="1"/>
    <col min="2311" max="2311" width="11.453125" style="1"/>
    <col min="2312" max="2312" width="17.453125" style="1" customWidth="1"/>
    <col min="2313" max="2560" width="11.453125" style="1"/>
    <col min="2561" max="2561" width="24.453125" style="1" customWidth="1"/>
    <col min="2562" max="2562" width="16.453125" style="1" customWidth="1"/>
    <col min="2563" max="2563" width="15.453125" style="1" customWidth="1"/>
    <col min="2564" max="2564" width="13.26953125" style="1" customWidth="1"/>
    <col min="2565" max="2565" width="22.81640625" style="1" customWidth="1"/>
    <col min="2566" max="2566" width="14.1796875" style="1" customWidth="1"/>
    <col min="2567" max="2567" width="11.453125" style="1"/>
    <col min="2568" max="2568" width="17.453125" style="1" customWidth="1"/>
    <col min="2569" max="2816" width="11.453125" style="1"/>
    <col min="2817" max="2817" width="24.453125" style="1" customWidth="1"/>
    <col min="2818" max="2818" width="16.453125" style="1" customWidth="1"/>
    <col min="2819" max="2819" width="15.453125" style="1" customWidth="1"/>
    <col min="2820" max="2820" width="13.26953125" style="1" customWidth="1"/>
    <col min="2821" max="2821" width="22.81640625" style="1" customWidth="1"/>
    <col min="2822" max="2822" width="14.1796875" style="1" customWidth="1"/>
    <col min="2823" max="2823" width="11.453125" style="1"/>
    <col min="2824" max="2824" width="17.453125" style="1" customWidth="1"/>
    <col min="2825" max="3072" width="11.453125" style="1"/>
    <col min="3073" max="3073" width="24.453125" style="1" customWidth="1"/>
    <col min="3074" max="3074" width="16.453125" style="1" customWidth="1"/>
    <col min="3075" max="3075" width="15.453125" style="1" customWidth="1"/>
    <col min="3076" max="3076" width="13.26953125" style="1" customWidth="1"/>
    <col min="3077" max="3077" width="22.81640625" style="1" customWidth="1"/>
    <col min="3078" max="3078" width="14.1796875" style="1" customWidth="1"/>
    <col min="3079" max="3079" width="11.453125" style="1"/>
    <col min="3080" max="3080" width="17.453125" style="1" customWidth="1"/>
    <col min="3081" max="3328" width="11.453125" style="1"/>
    <col min="3329" max="3329" width="24.453125" style="1" customWidth="1"/>
    <col min="3330" max="3330" width="16.453125" style="1" customWidth="1"/>
    <col min="3331" max="3331" width="15.453125" style="1" customWidth="1"/>
    <col min="3332" max="3332" width="13.26953125" style="1" customWidth="1"/>
    <col min="3333" max="3333" width="22.81640625" style="1" customWidth="1"/>
    <col min="3334" max="3334" width="14.1796875" style="1" customWidth="1"/>
    <col min="3335" max="3335" width="11.453125" style="1"/>
    <col min="3336" max="3336" width="17.453125" style="1" customWidth="1"/>
    <col min="3337" max="3584" width="11.453125" style="1"/>
    <col min="3585" max="3585" width="24.453125" style="1" customWidth="1"/>
    <col min="3586" max="3586" width="16.453125" style="1" customWidth="1"/>
    <col min="3587" max="3587" width="15.453125" style="1" customWidth="1"/>
    <col min="3588" max="3588" width="13.26953125" style="1" customWidth="1"/>
    <col min="3589" max="3589" width="22.81640625" style="1" customWidth="1"/>
    <col min="3590" max="3590" width="14.1796875" style="1" customWidth="1"/>
    <col min="3591" max="3591" width="11.453125" style="1"/>
    <col min="3592" max="3592" width="17.453125" style="1" customWidth="1"/>
    <col min="3593" max="3840" width="11.453125" style="1"/>
    <col min="3841" max="3841" width="24.453125" style="1" customWidth="1"/>
    <col min="3842" max="3842" width="16.453125" style="1" customWidth="1"/>
    <col min="3843" max="3843" width="15.453125" style="1" customWidth="1"/>
    <col min="3844" max="3844" width="13.26953125" style="1" customWidth="1"/>
    <col min="3845" max="3845" width="22.81640625" style="1" customWidth="1"/>
    <col min="3846" max="3846" width="14.1796875" style="1" customWidth="1"/>
    <col min="3847" max="3847" width="11.453125" style="1"/>
    <col min="3848" max="3848" width="17.453125" style="1" customWidth="1"/>
    <col min="3849" max="4096" width="11.453125" style="1"/>
    <col min="4097" max="4097" width="24.453125" style="1" customWidth="1"/>
    <col min="4098" max="4098" width="16.453125" style="1" customWidth="1"/>
    <col min="4099" max="4099" width="15.453125" style="1" customWidth="1"/>
    <col min="4100" max="4100" width="13.26953125" style="1" customWidth="1"/>
    <col min="4101" max="4101" width="22.81640625" style="1" customWidth="1"/>
    <col min="4102" max="4102" width="14.1796875" style="1" customWidth="1"/>
    <col min="4103" max="4103" width="11.453125" style="1"/>
    <col min="4104" max="4104" width="17.453125" style="1" customWidth="1"/>
    <col min="4105" max="4352" width="11.453125" style="1"/>
    <col min="4353" max="4353" width="24.453125" style="1" customWidth="1"/>
    <col min="4354" max="4354" width="16.453125" style="1" customWidth="1"/>
    <col min="4355" max="4355" width="15.453125" style="1" customWidth="1"/>
    <col min="4356" max="4356" width="13.26953125" style="1" customWidth="1"/>
    <col min="4357" max="4357" width="22.81640625" style="1" customWidth="1"/>
    <col min="4358" max="4358" width="14.1796875" style="1" customWidth="1"/>
    <col min="4359" max="4359" width="11.453125" style="1"/>
    <col min="4360" max="4360" width="17.453125" style="1" customWidth="1"/>
    <col min="4361" max="4608" width="11.453125" style="1"/>
    <col min="4609" max="4609" width="24.453125" style="1" customWidth="1"/>
    <col min="4610" max="4610" width="16.453125" style="1" customWidth="1"/>
    <col min="4611" max="4611" width="15.453125" style="1" customWidth="1"/>
    <col min="4612" max="4612" width="13.26953125" style="1" customWidth="1"/>
    <col min="4613" max="4613" width="22.81640625" style="1" customWidth="1"/>
    <col min="4614" max="4614" width="14.1796875" style="1" customWidth="1"/>
    <col min="4615" max="4615" width="11.453125" style="1"/>
    <col min="4616" max="4616" width="17.453125" style="1" customWidth="1"/>
    <col min="4617" max="4864" width="11.453125" style="1"/>
    <col min="4865" max="4865" width="24.453125" style="1" customWidth="1"/>
    <col min="4866" max="4866" width="16.453125" style="1" customWidth="1"/>
    <col min="4867" max="4867" width="15.453125" style="1" customWidth="1"/>
    <col min="4868" max="4868" width="13.26953125" style="1" customWidth="1"/>
    <col min="4869" max="4869" width="22.81640625" style="1" customWidth="1"/>
    <col min="4870" max="4870" width="14.1796875" style="1" customWidth="1"/>
    <col min="4871" max="4871" width="11.453125" style="1"/>
    <col min="4872" max="4872" width="17.453125" style="1" customWidth="1"/>
    <col min="4873" max="5120" width="11.453125" style="1"/>
    <col min="5121" max="5121" width="24.453125" style="1" customWidth="1"/>
    <col min="5122" max="5122" width="16.453125" style="1" customWidth="1"/>
    <col min="5123" max="5123" width="15.453125" style="1" customWidth="1"/>
    <col min="5124" max="5124" width="13.26953125" style="1" customWidth="1"/>
    <col min="5125" max="5125" width="22.81640625" style="1" customWidth="1"/>
    <col min="5126" max="5126" width="14.1796875" style="1" customWidth="1"/>
    <col min="5127" max="5127" width="11.453125" style="1"/>
    <col min="5128" max="5128" width="17.453125" style="1" customWidth="1"/>
    <col min="5129" max="5376" width="11.453125" style="1"/>
    <col min="5377" max="5377" width="24.453125" style="1" customWidth="1"/>
    <col min="5378" max="5378" width="16.453125" style="1" customWidth="1"/>
    <col min="5379" max="5379" width="15.453125" style="1" customWidth="1"/>
    <col min="5380" max="5380" width="13.26953125" style="1" customWidth="1"/>
    <col min="5381" max="5381" width="22.81640625" style="1" customWidth="1"/>
    <col min="5382" max="5382" width="14.1796875" style="1" customWidth="1"/>
    <col min="5383" max="5383" width="11.453125" style="1"/>
    <col min="5384" max="5384" width="17.453125" style="1" customWidth="1"/>
    <col min="5385" max="5632" width="11.453125" style="1"/>
    <col min="5633" max="5633" width="24.453125" style="1" customWidth="1"/>
    <col min="5634" max="5634" width="16.453125" style="1" customWidth="1"/>
    <col min="5635" max="5635" width="15.453125" style="1" customWidth="1"/>
    <col min="5636" max="5636" width="13.26953125" style="1" customWidth="1"/>
    <col min="5637" max="5637" width="22.81640625" style="1" customWidth="1"/>
    <col min="5638" max="5638" width="14.1796875" style="1" customWidth="1"/>
    <col min="5639" max="5639" width="11.453125" style="1"/>
    <col min="5640" max="5640" width="17.453125" style="1" customWidth="1"/>
    <col min="5641" max="5888" width="11.453125" style="1"/>
    <col min="5889" max="5889" width="24.453125" style="1" customWidth="1"/>
    <col min="5890" max="5890" width="16.453125" style="1" customWidth="1"/>
    <col min="5891" max="5891" width="15.453125" style="1" customWidth="1"/>
    <col min="5892" max="5892" width="13.26953125" style="1" customWidth="1"/>
    <col min="5893" max="5893" width="22.81640625" style="1" customWidth="1"/>
    <col min="5894" max="5894" width="14.1796875" style="1" customWidth="1"/>
    <col min="5895" max="5895" width="11.453125" style="1"/>
    <col min="5896" max="5896" width="17.453125" style="1" customWidth="1"/>
    <col min="5897" max="6144" width="11.453125" style="1"/>
    <col min="6145" max="6145" width="24.453125" style="1" customWidth="1"/>
    <col min="6146" max="6146" width="16.453125" style="1" customWidth="1"/>
    <col min="6147" max="6147" width="15.453125" style="1" customWidth="1"/>
    <col min="6148" max="6148" width="13.26953125" style="1" customWidth="1"/>
    <col min="6149" max="6149" width="22.81640625" style="1" customWidth="1"/>
    <col min="6150" max="6150" width="14.1796875" style="1" customWidth="1"/>
    <col min="6151" max="6151" width="11.453125" style="1"/>
    <col min="6152" max="6152" width="17.453125" style="1" customWidth="1"/>
    <col min="6153" max="6400" width="11.453125" style="1"/>
    <col min="6401" max="6401" width="24.453125" style="1" customWidth="1"/>
    <col min="6402" max="6402" width="16.453125" style="1" customWidth="1"/>
    <col min="6403" max="6403" width="15.453125" style="1" customWidth="1"/>
    <col min="6404" max="6404" width="13.26953125" style="1" customWidth="1"/>
    <col min="6405" max="6405" width="22.81640625" style="1" customWidth="1"/>
    <col min="6406" max="6406" width="14.1796875" style="1" customWidth="1"/>
    <col min="6407" max="6407" width="11.453125" style="1"/>
    <col min="6408" max="6408" width="17.453125" style="1" customWidth="1"/>
    <col min="6409" max="6656" width="11.453125" style="1"/>
    <col min="6657" max="6657" width="24.453125" style="1" customWidth="1"/>
    <col min="6658" max="6658" width="16.453125" style="1" customWidth="1"/>
    <col min="6659" max="6659" width="15.453125" style="1" customWidth="1"/>
    <col min="6660" max="6660" width="13.26953125" style="1" customWidth="1"/>
    <col min="6661" max="6661" width="22.81640625" style="1" customWidth="1"/>
    <col min="6662" max="6662" width="14.1796875" style="1" customWidth="1"/>
    <col min="6663" max="6663" width="11.453125" style="1"/>
    <col min="6664" max="6664" width="17.453125" style="1" customWidth="1"/>
    <col min="6665" max="6912" width="11.453125" style="1"/>
    <col min="6913" max="6913" width="24.453125" style="1" customWidth="1"/>
    <col min="6914" max="6914" width="16.453125" style="1" customWidth="1"/>
    <col min="6915" max="6915" width="15.453125" style="1" customWidth="1"/>
    <col min="6916" max="6916" width="13.26953125" style="1" customWidth="1"/>
    <col min="6917" max="6917" width="22.81640625" style="1" customWidth="1"/>
    <col min="6918" max="6918" width="14.1796875" style="1" customWidth="1"/>
    <col min="6919" max="6919" width="11.453125" style="1"/>
    <col min="6920" max="6920" width="17.453125" style="1" customWidth="1"/>
    <col min="6921" max="7168" width="11.453125" style="1"/>
    <col min="7169" max="7169" width="24.453125" style="1" customWidth="1"/>
    <col min="7170" max="7170" width="16.453125" style="1" customWidth="1"/>
    <col min="7171" max="7171" width="15.453125" style="1" customWidth="1"/>
    <col min="7172" max="7172" width="13.26953125" style="1" customWidth="1"/>
    <col min="7173" max="7173" width="22.81640625" style="1" customWidth="1"/>
    <col min="7174" max="7174" width="14.1796875" style="1" customWidth="1"/>
    <col min="7175" max="7175" width="11.453125" style="1"/>
    <col min="7176" max="7176" width="17.453125" style="1" customWidth="1"/>
    <col min="7177" max="7424" width="11.453125" style="1"/>
    <col min="7425" max="7425" width="24.453125" style="1" customWidth="1"/>
    <col min="7426" max="7426" width="16.453125" style="1" customWidth="1"/>
    <col min="7427" max="7427" width="15.453125" style="1" customWidth="1"/>
    <col min="7428" max="7428" width="13.26953125" style="1" customWidth="1"/>
    <col min="7429" max="7429" width="22.81640625" style="1" customWidth="1"/>
    <col min="7430" max="7430" width="14.1796875" style="1" customWidth="1"/>
    <col min="7431" max="7431" width="11.453125" style="1"/>
    <col min="7432" max="7432" width="17.453125" style="1" customWidth="1"/>
    <col min="7433" max="7680" width="11.453125" style="1"/>
    <col min="7681" max="7681" width="24.453125" style="1" customWidth="1"/>
    <col min="7682" max="7682" width="16.453125" style="1" customWidth="1"/>
    <col min="7683" max="7683" width="15.453125" style="1" customWidth="1"/>
    <col min="7684" max="7684" width="13.26953125" style="1" customWidth="1"/>
    <col min="7685" max="7685" width="22.81640625" style="1" customWidth="1"/>
    <col min="7686" max="7686" width="14.1796875" style="1" customWidth="1"/>
    <col min="7687" max="7687" width="11.453125" style="1"/>
    <col min="7688" max="7688" width="17.453125" style="1" customWidth="1"/>
    <col min="7689" max="7936" width="11.453125" style="1"/>
    <col min="7937" max="7937" width="24.453125" style="1" customWidth="1"/>
    <col min="7938" max="7938" width="16.453125" style="1" customWidth="1"/>
    <col min="7939" max="7939" width="15.453125" style="1" customWidth="1"/>
    <col min="7940" max="7940" width="13.26953125" style="1" customWidth="1"/>
    <col min="7941" max="7941" width="22.81640625" style="1" customWidth="1"/>
    <col min="7942" max="7942" width="14.1796875" style="1" customWidth="1"/>
    <col min="7943" max="7943" width="11.453125" style="1"/>
    <col min="7944" max="7944" width="17.453125" style="1" customWidth="1"/>
    <col min="7945" max="8192" width="11.453125" style="1"/>
    <col min="8193" max="8193" width="24.453125" style="1" customWidth="1"/>
    <col min="8194" max="8194" width="16.453125" style="1" customWidth="1"/>
    <col min="8195" max="8195" width="15.453125" style="1" customWidth="1"/>
    <col min="8196" max="8196" width="13.26953125" style="1" customWidth="1"/>
    <col min="8197" max="8197" width="22.81640625" style="1" customWidth="1"/>
    <col min="8198" max="8198" width="14.1796875" style="1" customWidth="1"/>
    <col min="8199" max="8199" width="11.453125" style="1"/>
    <col min="8200" max="8200" width="17.453125" style="1" customWidth="1"/>
    <col min="8201" max="8448" width="11.453125" style="1"/>
    <col min="8449" max="8449" width="24.453125" style="1" customWidth="1"/>
    <col min="8450" max="8450" width="16.453125" style="1" customWidth="1"/>
    <col min="8451" max="8451" width="15.453125" style="1" customWidth="1"/>
    <col min="8452" max="8452" width="13.26953125" style="1" customWidth="1"/>
    <col min="8453" max="8453" width="22.81640625" style="1" customWidth="1"/>
    <col min="8454" max="8454" width="14.1796875" style="1" customWidth="1"/>
    <col min="8455" max="8455" width="11.453125" style="1"/>
    <col min="8456" max="8456" width="17.453125" style="1" customWidth="1"/>
    <col min="8457" max="8704" width="11.453125" style="1"/>
    <col min="8705" max="8705" width="24.453125" style="1" customWidth="1"/>
    <col min="8706" max="8706" width="16.453125" style="1" customWidth="1"/>
    <col min="8707" max="8707" width="15.453125" style="1" customWidth="1"/>
    <col min="8708" max="8708" width="13.26953125" style="1" customWidth="1"/>
    <col min="8709" max="8709" width="22.81640625" style="1" customWidth="1"/>
    <col min="8710" max="8710" width="14.1796875" style="1" customWidth="1"/>
    <col min="8711" max="8711" width="11.453125" style="1"/>
    <col min="8712" max="8712" width="17.453125" style="1" customWidth="1"/>
    <col min="8713" max="8960" width="11.453125" style="1"/>
    <col min="8961" max="8961" width="24.453125" style="1" customWidth="1"/>
    <col min="8962" max="8962" width="16.453125" style="1" customWidth="1"/>
    <col min="8963" max="8963" width="15.453125" style="1" customWidth="1"/>
    <col min="8964" max="8964" width="13.26953125" style="1" customWidth="1"/>
    <col min="8965" max="8965" width="22.81640625" style="1" customWidth="1"/>
    <col min="8966" max="8966" width="14.1796875" style="1" customWidth="1"/>
    <col min="8967" max="8967" width="11.453125" style="1"/>
    <col min="8968" max="8968" width="17.453125" style="1" customWidth="1"/>
    <col min="8969" max="9216" width="11.453125" style="1"/>
    <col min="9217" max="9217" width="24.453125" style="1" customWidth="1"/>
    <col min="9218" max="9218" width="16.453125" style="1" customWidth="1"/>
    <col min="9219" max="9219" width="15.453125" style="1" customWidth="1"/>
    <col min="9220" max="9220" width="13.26953125" style="1" customWidth="1"/>
    <col min="9221" max="9221" width="22.81640625" style="1" customWidth="1"/>
    <col min="9222" max="9222" width="14.1796875" style="1" customWidth="1"/>
    <col min="9223" max="9223" width="11.453125" style="1"/>
    <col min="9224" max="9224" width="17.453125" style="1" customWidth="1"/>
    <col min="9225" max="9472" width="11.453125" style="1"/>
    <col min="9473" max="9473" width="24.453125" style="1" customWidth="1"/>
    <col min="9474" max="9474" width="16.453125" style="1" customWidth="1"/>
    <col min="9475" max="9475" width="15.453125" style="1" customWidth="1"/>
    <col min="9476" max="9476" width="13.26953125" style="1" customWidth="1"/>
    <col min="9477" max="9477" width="22.81640625" style="1" customWidth="1"/>
    <col min="9478" max="9478" width="14.1796875" style="1" customWidth="1"/>
    <col min="9479" max="9479" width="11.453125" style="1"/>
    <col min="9480" max="9480" width="17.453125" style="1" customWidth="1"/>
    <col min="9481" max="9728" width="11.453125" style="1"/>
    <col min="9729" max="9729" width="24.453125" style="1" customWidth="1"/>
    <col min="9730" max="9730" width="16.453125" style="1" customWidth="1"/>
    <col min="9731" max="9731" width="15.453125" style="1" customWidth="1"/>
    <col min="9732" max="9732" width="13.26953125" style="1" customWidth="1"/>
    <col min="9733" max="9733" width="22.81640625" style="1" customWidth="1"/>
    <col min="9734" max="9734" width="14.1796875" style="1" customWidth="1"/>
    <col min="9735" max="9735" width="11.453125" style="1"/>
    <col min="9736" max="9736" width="17.453125" style="1" customWidth="1"/>
    <col min="9737" max="9984" width="11.453125" style="1"/>
    <col min="9985" max="9985" width="24.453125" style="1" customWidth="1"/>
    <col min="9986" max="9986" width="16.453125" style="1" customWidth="1"/>
    <col min="9987" max="9987" width="15.453125" style="1" customWidth="1"/>
    <col min="9988" max="9988" width="13.26953125" style="1" customWidth="1"/>
    <col min="9989" max="9989" width="22.81640625" style="1" customWidth="1"/>
    <col min="9990" max="9990" width="14.1796875" style="1" customWidth="1"/>
    <col min="9991" max="9991" width="11.453125" style="1"/>
    <col min="9992" max="9992" width="17.453125" style="1" customWidth="1"/>
    <col min="9993" max="10240" width="11.453125" style="1"/>
    <col min="10241" max="10241" width="24.453125" style="1" customWidth="1"/>
    <col min="10242" max="10242" width="16.453125" style="1" customWidth="1"/>
    <col min="10243" max="10243" width="15.453125" style="1" customWidth="1"/>
    <col min="10244" max="10244" width="13.26953125" style="1" customWidth="1"/>
    <col min="10245" max="10245" width="22.81640625" style="1" customWidth="1"/>
    <col min="10246" max="10246" width="14.1796875" style="1" customWidth="1"/>
    <col min="10247" max="10247" width="11.453125" style="1"/>
    <col min="10248" max="10248" width="17.453125" style="1" customWidth="1"/>
    <col min="10249" max="10496" width="11.453125" style="1"/>
    <col min="10497" max="10497" width="24.453125" style="1" customWidth="1"/>
    <col min="10498" max="10498" width="16.453125" style="1" customWidth="1"/>
    <col min="10499" max="10499" width="15.453125" style="1" customWidth="1"/>
    <col min="10500" max="10500" width="13.26953125" style="1" customWidth="1"/>
    <col min="10501" max="10501" width="22.81640625" style="1" customWidth="1"/>
    <col min="10502" max="10502" width="14.1796875" style="1" customWidth="1"/>
    <col min="10503" max="10503" width="11.453125" style="1"/>
    <col min="10504" max="10504" width="17.453125" style="1" customWidth="1"/>
    <col min="10505" max="10752" width="11.453125" style="1"/>
    <col min="10753" max="10753" width="24.453125" style="1" customWidth="1"/>
    <col min="10754" max="10754" width="16.453125" style="1" customWidth="1"/>
    <col min="10755" max="10755" width="15.453125" style="1" customWidth="1"/>
    <col min="10756" max="10756" width="13.26953125" style="1" customWidth="1"/>
    <col min="10757" max="10757" width="22.81640625" style="1" customWidth="1"/>
    <col min="10758" max="10758" width="14.1796875" style="1" customWidth="1"/>
    <col min="10759" max="10759" width="11.453125" style="1"/>
    <col min="10760" max="10760" width="17.453125" style="1" customWidth="1"/>
    <col min="10761" max="11008" width="11.453125" style="1"/>
    <col min="11009" max="11009" width="24.453125" style="1" customWidth="1"/>
    <col min="11010" max="11010" width="16.453125" style="1" customWidth="1"/>
    <col min="11011" max="11011" width="15.453125" style="1" customWidth="1"/>
    <col min="11012" max="11012" width="13.26953125" style="1" customWidth="1"/>
    <col min="11013" max="11013" width="22.81640625" style="1" customWidth="1"/>
    <col min="11014" max="11014" width="14.1796875" style="1" customWidth="1"/>
    <col min="11015" max="11015" width="11.453125" style="1"/>
    <col min="11016" max="11016" width="17.453125" style="1" customWidth="1"/>
    <col min="11017" max="11264" width="11.453125" style="1"/>
    <col min="11265" max="11265" width="24.453125" style="1" customWidth="1"/>
    <col min="11266" max="11266" width="16.453125" style="1" customWidth="1"/>
    <col min="11267" max="11267" width="15.453125" style="1" customWidth="1"/>
    <col min="11268" max="11268" width="13.26953125" style="1" customWidth="1"/>
    <col min="11269" max="11269" width="22.81640625" style="1" customWidth="1"/>
    <col min="11270" max="11270" width="14.1796875" style="1" customWidth="1"/>
    <col min="11271" max="11271" width="11.453125" style="1"/>
    <col min="11272" max="11272" width="17.453125" style="1" customWidth="1"/>
    <col min="11273" max="11520" width="11.453125" style="1"/>
    <col min="11521" max="11521" width="24.453125" style="1" customWidth="1"/>
    <col min="11522" max="11522" width="16.453125" style="1" customWidth="1"/>
    <col min="11523" max="11523" width="15.453125" style="1" customWidth="1"/>
    <col min="11524" max="11524" width="13.26953125" style="1" customWidth="1"/>
    <col min="11525" max="11525" width="22.81640625" style="1" customWidth="1"/>
    <col min="11526" max="11526" width="14.1796875" style="1" customWidth="1"/>
    <col min="11527" max="11527" width="11.453125" style="1"/>
    <col min="11528" max="11528" width="17.453125" style="1" customWidth="1"/>
    <col min="11529" max="11776" width="11.453125" style="1"/>
    <col min="11777" max="11777" width="24.453125" style="1" customWidth="1"/>
    <col min="11778" max="11778" width="16.453125" style="1" customWidth="1"/>
    <col min="11779" max="11779" width="15.453125" style="1" customWidth="1"/>
    <col min="11780" max="11780" width="13.26953125" style="1" customWidth="1"/>
    <col min="11781" max="11781" width="22.81640625" style="1" customWidth="1"/>
    <col min="11782" max="11782" width="14.1796875" style="1" customWidth="1"/>
    <col min="11783" max="11783" width="11.453125" style="1"/>
    <col min="11784" max="11784" width="17.453125" style="1" customWidth="1"/>
    <col min="11785" max="12032" width="11.453125" style="1"/>
    <col min="12033" max="12033" width="24.453125" style="1" customWidth="1"/>
    <col min="12034" max="12034" width="16.453125" style="1" customWidth="1"/>
    <col min="12035" max="12035" width="15.453125" style="1" customWidth="1"/>
    <col min="12036" max="12036" width="13.26953125" style="1" customWidth="1"/>
    <col min="12037" max="12037" width="22.81640625" style="1" customWidth="1"/>
    <col min="12038" max="12038" width="14.1796875" style="1" customWidth="1"/>
    <col min="12039" max="12039" width="11.453125" style="1"/>
    <col min="12040" max="12040" width="17.453125" style="1" customWidth="1"/>
    <col min="12041" max="12288" width="11.453125" style="1"/>
    <col min="12289" max="12289" width="24.453125" style="1" customWidth="1"/>
    <col min="12290" max="12290" width="16.453125" style="1" customWidth="1"/>
    <col min="12291" max="12291" width="15.453125" style="1" customWidth="1"/>
    <col min="12292" max="12292" width="13.26953125" style="1" customWidth="1"/>
    <col min="12293" max="12293" width="22.81640625" style="1" customWidth="1"/>
    <col min="12294" max="12294" width="14.1796875" style="1" customWidth="1"/>
    <col min="12295" max="12295" width="11.453125" style="1"/>
    <col min="12296" max="12296" width="17.453125" style="1" customWidth="1"/>
    <col min="12297" max="12544" width="11.453125" style="1"/>
    <col min="12545" max="12545" width="24.453125" style="1" customWidth="1"/>
    <col min="12546" max="12546" width="16.453125" style="1" customWidth="1"/>
    <col min="12547" max="12547" width="15.453125" style="1" customWidth="1"/>
    <col min="12548" max="12548" width="13.26953125" style="1" customWidth="1"/>
    <col min="12549" max="12549" width="22.81640625" style="1" customWidth="1"/>
    <col min="12550" max="12550" width="14.1796875" style="1" customWidth="1"/>
    <col min="12551" max="12551" width="11.453125" style="1"/>
    <col min="12552" max="12552" width="17.453125" style="1" customWidth="1"/>
    <col min="12553" max="12800" width="11.453125" style="1"/>
    <col min="12801" max="12801" width="24.453125" style="1" customWidth="1"/>
    <col min="12802" max="12802" width="16.453125" style="1" customWidth="1"/>
    <col min="12803" max="12803" width="15.453125" style="1" customWidth="1"/>
    <col min="12804" max="12804" width="13.26953125" style="1" customWidth="1"/>
    <col min="12805" max="12805" width="22.81640625" style="1" customWidth="1"/>
    <col min="12806" max="12806" width="14.1796875" style="1" customWidth="1"/>
    <col min="12807" max="12807" width="11.453125" style="1"/>
    <col min="12808" max="12808" width="17.453125" style="1" customWidth="1"/>
    <col min="12809" max="13056" width="11.453125" style="1"/>
    <col min="13057" max="13057" width="24.453125" style="1" customWidth="1"/>
    <col min="13058" max="13058" width="16.453125" style="1" customWidth="1"/>
    <col min="13059" max="13059" width="15.453125" style="1" customWidth="1"/>
    <col min="13060" max="13060" width="13.26953125" style="1" customWidth="1"/>
    <col min="13061" max="13061" width="22.81640625" style="1" customWidth="1"/>
    <col min="13062" max="13062" width="14.1796875" style="1" customWidth="1"/>
    <col min="13063" max="13063" width="11.453125" style="1"/>
    <col min="13064" max="13064" width="17.453125" style="1" customWidth="1"/>
    <col min="13065" max="13312" width="11.453125" style="1"/>
    <col min="13313" max="13313" width="24.453125" style="1" customWidth="1"/>
    <col min="13314" max="13314" width="16.453125" style="1" customWidth="1"/>
    <col min="13315" max="13315" width="15.453125" style="1" customWidth="1"/>
    <col min="13316" max="13316" width="13.26953125" style="1" customWidth="1"/>
    <col min="13317" max="13317" width="22.81640625" style="1" customWidth="1"/>
    <col min="13318" max="13318" width="14.1796875" style="1" customWidth="1"/>
    <col min="13319" max="13319" width="11.453125" style="1"/>
    <col min="13320" max="13320" width="17.453125" style="1" customWidth="1"/>
    <col min="13321" max="13568" width="11.453125" style="1"/>
    <col min="13569" max="13569" width="24.453125" style="1" customWidth="1"/>
    <col min="13570" max="13570" width="16.453125" style="1" customWidth="1"/>
    <col min="13571" max="13571" width="15.453125" style="1" customWidth="1"/>
    <col min="13572" max="13572" width="13.26953125" style="1" customWidth="1"/>
    <col min="13573" max="13573" width="22.81640625" style="1" customWidth="1"/>
    <col min="13574" max="13574" width="14.1796875" style="1" customWidth="1"/>
    <col min="13575" max="13575" width="11.453125" style="1"/>
    <col min="13576" max="13576" width="17.453125" style="1" customWidth="1"/>
    <col min="13577" max="13824" width="11.453125" style="1"/>
    <col min="13825" max="13825" width="24.453125" style="1" customWidth="1"/>
    <col min="13826" max="13826" width="16.453125" style="1" customWidth="1"/>
    <col min="13827" max="13827" width="15.453125" style="1" customWidth="1"/>
    <col min="13828" max="13828" width="13.26953125" style="1" customWidth="1"/>
    <col min="13829" max="13829" width="22.81640625" style="1" customWidth="1"/>
    <col min="13830" max="13830" width="14.1796875" style="1" customWidth="1"/>
    <col min="13831" max="13831" width="11.453125" style="1"/>
    <col min="13832" max="13832" width="17.453125" style="1" customWidth="1"/>
    <col min="13833" max="14080" width="11.453125" style="1"/>
    <col min="14081" max="14081" width="24.453125" style="1" customWidth="1"/>
    <col min="14082" max="14082" width="16.453125" style="1" customWidth="1"/>
    <col min="14083" max="14083" width="15.453125" style="1" customWidth="1"/>
    <col min="14084" max="14084" width="13.26953125" style="1" customWidth="1"/>
    <col min="14085" max="14085" width="22.81640625" style="1" customWidth="1"/>
    <col min="14086" max="14086" width="14.1796875" style="1" customWidth="1"/>
    <col min="14087" max="14087" width="11.453125" style="1"/>
    <col min="14088" max="14088" width="17.453125" style="1" customWidth="1"/>
    <col min="14089" max="14336" width="11.453125" style="1"/>
    <col min="14337" max="14337" width="24.453125" style="1" customWidth="1"/>
    <col min="14338" max="14338" width="16.453125" style="1" customWidth="1"/>
    <col min="14339" max="14339" width="15.453125" style="1" customWidth="1"/>
    <col min="14340" max="14340" width="13.26953125" style="1" customWidth="1"/>
    <col min="14341" max="14341" width="22.81640625" style="1" customWidth="1"/>
    <col min="14342" max="14342" width="14.1796875" style="1" customWidth="1"/>
    <col min="14343" max="14343" width="11.453125" style="1"/>
    <col min="14344" max="14344" width="17.453125" style="1" customWidth="1"/>
    <col min="14345" max="14592" width="11.453125" style="1"/>
    <col min="14593" max="14593" width="24.453125" style="1" customWidth="1"/>
    <col min="14594" max="14594" width="16.453125" style="1" customWidth="1"/>
    <col min="14595" max="14595" width="15.453125" style="1" customWidth="1"/>
    <col min="14596" max="14596" width="13.26953125" style="1" customWidth="1"/>
    <col min="14597" max="14597" width="22.81640625" style="1" customWidth="1"/>
    <col min="14598" max="14598" width="14.1796875" style="1" customWidth="1"/>
    <col min="14599" max="14599" width="11.453125" style="1"/>
    <col min="14600" max="14600" width="17.453125" style="1" customWidth="1"/>
    <col min="14601" max="14848" width="11.453125" style="1"/>
    <col min="14849" max="14849" width="24.453125" style="1" customWidth="1"/>
    <col min="14850" max="14850" width="16.453125" style="1" customWidth="1"/>
    <col min="14851" max="14851" width="15.453125" style="1" customWidth="1"/>
    <col min="14852" max="14852" width="13.26953125" style="1" customWidth="1"/>
    <col min="14853" max="14853" width="22.81640625" style="1" customWidth="1"/>
    <col min="14854" max="14854" width="14.1796875" style="1" customWidth="1"/>
    <col min="14855" max="14855" width="11.453125" style="1"/>
    <col min="14856" max="14856" width="17.453125" style="1" customWidth="1"/>
    <col min="14857" max="15104" width="11.453125" style="1"/>
    <col min="15105" max="15105" width="24.453125" style="1" customWidth="1"/>
    <col min="15106" max="15106" width="16.453125" style="1" customWidth="1"/>
    <col min="15107" max="15107" width="15.453125" style="1" customWidth="1"/>
    <col min="15108" max="15108" width="13.26953125" style="1" customWidth="1"/>
    <col min="15109" max="15109" width="22.81640625" style="1" customWidth="1"/>
    <col min="15110" max="15110" width="14.1796875" style="1" customWidth="1"/>
    <col min="15111" max="15111" width="11.453125" style="1"/>
    <col min="15112" max="15112" width="17.453125" style="1" customWidth="1"/>
    <col min="15113" max="15360" width="11.453125" style="1"/>
    <col min="15361" max="15361" width="24.453125" style="1" customWidth="1"/>
    <col min="15362" max="15362" width="16.453125" style="1" customWidth="1"/>
    <col min="15363" max="15363" width="15.453125" style="1" customWidth="1"/>
    <col min="15364" max="15364" width="13.26953125" style="1" customWidth="1"/>
    <col min="15365" max="15365" width="22.81640625" style="1" customWidth="1"/>
    <col min="15366" max="15366" width="14.1796875" style="1" customWidth="1"/>
    <col min="15367" max="15367" width="11.453125" style="1"/>
    <col min="15368" max="15368" width="17.453125" style="1" customWidth="1"/>
    <col min="15369" max="15616" width="11.453125" style="1"/>
    <col min="15617" max="15617" width="24.453125" style="1" customWidth="1"/>
    <col min="15618" max="15618" width="16.453125" style="1" customWidth="1"/>
    <col min="15619" max="15619" width="15.453125" style="1" customWidth="1"/>
    <col min="15620" max="15620" width="13.26953125" style="1" customWidth="1"/>
    <col min="15621" max="15621" width="22.81640625" style="1" customWidth="1"/>
    <col min="15622" max="15622" width="14.1796875" style="1" customWidth="1"/>
    <col min="15623" max="15623" width="11.453125" style="1"/>
    <col min="15624" max="15624" width="17.453125" style="1" customWidth="1"/>
    <col min="15625" max="15872" width="11.453125" style="1"/>
    <col min="15873" max="15873" width="24.453125" style="1" customWidth="1"/>
    <col min="15874" max="15874" width="16.453125" style="1" customWidth="1"/>
    <col min="15875" max="15875" width="15.453125" style="1" customWidth="1"/>
    <col min="15876" max="15876" width="13.26953125" style="1" customWidth="1"/>
    <col min="15877" max="15877" width="22.81640625" style="1" customWidth="1"/>
    <col min="15878" max="15878" width="14.1796875" style="1" customWidth="1"/>
    <col min="15879" max="15879" width="11.453125" style="1"/>
    <col min="15880" max="15880" width="17.453125" style="1" customWidth="1"/>
    <col min="15881" max="16128" width="11.453125" style="1"/>
    <col min="16129" max="16129" width="24.453125" style="1" customWidth="1"/>
    <col min="16130" max="16130" width="16.453125" style="1" customWidth="1"/>
    <col min="16131" max="16131" width="15.453125" style="1" customWidth="1"/>
    <col min="16132" max="16132" width="13.26953125" style="1" customWidth="1"/>
    <col min="16133" max="16133" width="22.81640625" style="1" customWidth="1"/>
    <col min="16134" max="16134" width="14.1796875" style="1" customWidth="1"/>
    <col min="16135" max="16135" width="11.453125" style="1"/>
    <col min="16136" max="16136" width="17.453125" style="1" customWidth="1"/>
    <col min="16137" max="16384" width="11.453125" style="1"/>
  </cols>
  <sheetData>
    <row r="1" spans="1:16" ht="6.75" customHeight="1" thickBot="1" x14ac:dyDescent="0.35"/>
    <row r="2" spans="1:16" ht="16" thickBot="1" x14ac:dyDescent="0.35">
      <c r="A2" s="129" t="s">
        <v>8</v>
      </c>
      <c r="B2" s="130"/>
      <c r="C2" s="130"/>
      <c r="D2" s="130"/>
      <c r="E2" s="130"/>
      <c r="F2" s="130"/>
      <c r="G2" s="130"/>
      <c r="H2" s="130"/>
      <c r="I2" s="131"/>
    </row>
    <row r="3" spans="1:16" ht="5.25" customHeight="1" x14ac:dyDescent="0.3"/>
    <row r="4" spans="1:16" x14ac:dyDescent="0.3">
      <c r="A4" s="132" t="s">
        <v>66</v>
      </c>
    </row>
    <row r="5" spans="1:16" x14ac:dyDescent="0.3">
      <c r="A5" s="133" t="s">
        <v>49</v>
      </c>
    </row>
    <row r="6" spans="1:16" ht="26.5" x14ac:dyDescent="0.35">
      <c r="A6" s="185" t="s">
        <v>50</v>
      </c>
      <c r="B6" s="135" t="s">
        <v>15</v>
      </c>
      <c r="F6" s="35" t="s">
        <v>0</v>
      </c>
      <c r="G6" s="37" t="s">
        <v>1</v>
      </c>
      <c r="L6" s="136" t="s">
        <v>37</v>
      </c>
      <c r="M6" s="142" t="s">
        <v>38</v>
      </c>
      <c r="N6"/>
    </row>
    <row r="7" spans="1:16" ht="14.5" x14ac:dyDescent="0.35">
      <c r="A7" s="137"/>
      <c r="B7" s="138">
        <v>17702</v>
      </c>
      <c r="F7" s="36">
        <v>1</v>
      </c>
      <c r="G7" s="38">
        <v>12</v>
      </c>
      <c r="L7" s="139">
        <v>26544</v>
      </c>
      <c r="M7" s="157">
        <v>17702</v>
      </c>
      <c r="N7"/>
    </row>
    <row r="8" spans="1:16" ht="14.5" x14ac:dyDescent="0.35">
      <c r="A8" s="217" t="s">
        <v>51</v>
      </c>
      <c r="B8" s="138">
        <v>8791</v>
      </c>
      <c r="F8" s="20"/>
      <c r="G8" s="21" t="s">
        <v>9</v>
      </c>
      <c r="H8" s="128">
        <f>G7*F7</f>
        <v>12</v>
      </c>
      <c r="I8" s="23" t="str">
        <f>G6</f>
        <v>meses</v>
      </c>
      <c r="L8" s="140">
        <v>11274</v>
      </c>
      <c r="M8" s="158">
        <v>8791</v>
      </c>
      <c r="N8"/>
    </row>
    <row r="9" spans="1:16" x14ac:dyDescent="0.3">
      <c r="A9" s="217"/>
      <c r="B9" s="138">
        <v>6316</v>
      </c>
      <c r="L9" s="141">
        <v>7423</v>
      </c>
      <c r="M9" s="159">
        <v>6316</v>
      </c>
    </row>
    <row r="10" spans="1:16" ht="39" x14ac:dyDescent="0.3">
      <c r="D10" s="142" t="s">
        <v>15</v>
      </c>
      <c r="E10" s="143" t="s">
        <v>18</v>
      </c>
      <c r="F10" s="4"/>
      <c r="H10" s="143" t="s">
        <v>19</v>
      </c>
      <c r="I10" s="4"/>
    </row>
    <row r="11" spans="1:16" x14ac:dyDescent="0.3">
      <c r="C11" s="3" t="s">
        <v>10</v>
      </c>
      <c r="D11" s="4">
        <f>B7</f>
        <v>17702</v>
      </c>
      <c r="E11" s="24">
        <f>H8</f>
        <v>12</v>
      </c>
      <c r="F11" s="4" t="str">
        <f>G6</f>
        <v>meses</v>
      </c>
      <c r="H11" s="6">
        <f>G7-E11</f>
        <v>0</v>
      </c>
      <c r="I11" s="4" t="str">
        <f>G6</f>
        <v>meses</v>
      </c>
      <c r="P11" s="48"/>
    </row>
    <row r="12" spans="1:16" x14ac:dyDescent="0.3">
      <c r="A12" s="217" t="s">
        <v>51</v>
      </c>
      <c r="B12" s="134"/>
      <c r="C12" s="144" t="s">
        <v>52</v>
      </c>
      <c r="D12" s="4">
        <f>B8</f>
        <v>8791</v>
      </c>
      <c r="E12" s="7">
        <f>D12*E11/D11</f>
        <v>5.9593266297593495</v>
      </c>
      <c r="F12" s="4" t="str">
        <f>G6</f>
        <v>meses</v>
      </c>
      <c r="H12" s="6">
        <f>G7-E12</f>
        <v>6.0406733702406505</v>
      </c>
      <c r="I12" s="4" t="str">
        <f>G6</f>
        <v>meses</v>
      </c>
      <c r="P12" s="48"/>
    </row>
    <row r="13" spans="1:16" x14ac:dyDescent="0.3">
      <c r="A13" s="217"/>
      <c r="B13" s="134"/>
      <c r="C13" s="144" t="s">
        <v>53</v>
      </c>
      <c r="D13" s="4">
        <f>B9</f>
        <v>6316</v>
      </c>
      <c r="E13" s="7">
        <f>D13*E11/D11</f>
        <v>4.2815501073325049</v>
      </c>
      <c r="F13" s="4" t="str">
        <f>G6</f>
        <v>meses</v>
      </c>
      <c r="H13" s="6">
        <f>G7-E13</f>
        <v>7.7184498926674951</v>
      </c>
      <c r="I13" s="6" t="str">
        <f>G6</f>
        <v>meses</v>
      </c>
      <c r="P13" s="48"/>
    </row>
    <row r="14" spans="1:16" x14ac:dyDescent="0.3">
      <c r="I14" s="8"/>
    </row>
    <row r="15" spans="1:16" x14ac:dyDescent="0.3">
      <c r="E15" s="9" t="s">
        <v>2</v>
      </c>
      <c r="F15" s="44">
        <f>E12-E13</f>
        <v>1.6777765224268446</v>
      </c>
      <c r="G15" s="10" t="str">
        <f>F12</f>
        <v>meses</v>
      </c>
      <c r="H15" s="10" t="s">
        <v>3</v>
      </c>
      <c r="I15" s="145">
        <f>H8</f>
        <v>12</v>
      </c>
      <c r="J15" s="12" t="str">
        <f>G6</f>
        <v>meses</v>
      </c>
    </row>
    <row r="16" spans="1:16" x14ac:dyDescent="0.3">
      <c r="E16" s="13"/>
      <c r="F16" s="146">
        <f>F15*(365.25/12)</f>
        <v>51.067322901367085</v>
      </c>
      <c r="G16" s="25" t="s">
        <v>4</v>
      </c>
      <c r="H16" s="14" t="s">
        <v>5</v>
      </c>
      <c r="I16" s="147">
        <f>H8</f>
        <v>12</v>
      </c>
      <c r="J16" s="16" t="str">
        <f>G6</f>
        <v>meses</v>
      </c>
    </row>
    <row r="17" spans="1:11" ht="13.5" thickBot="1" x14ac:dyDescent="0.35"/>
    <row r="18" spans="1:11" ht="34" customHeight="1" thickBot="1" x14ac:dyDescent="0.35">
      <c r="A18" s="210" t="s">
        <v>54</v>
      </c>
      <c r="B18" s="211"/>
      <c r="C18" s="211"/>
      <c r="D18" s="211"/>
      <c r="E18" s="212"/>
      <c r="F18" s="47"/>
      <c r="G18" s="213" t="s">
        <v>55</v>
      </c>
      <c r="H18" s="214"/>
      <c r="I18" s="215"/>
      <c r="J18" s="47"/>
      <c r="K18" s="47"/>
    </row>
    <row r="19" spans="1:11" ht="38.25" customHeight="1" x14ac:dyDescent="0.3">
      <c r="A19" s="26"/>
      <c r="B19" s="41" t="str">
        <f>C12</f>
        <v>Avelumab + Mej Tto Soporte, n= 350</v>
      </c>
      <c r="C19" s="41" t="str">
        <f>C13</f>
        <v>Mej Tto Soporte, n= 350</v>
      </c>
      <c r="D19" s="148"/>
      <c r="E19" s="148"/>
      <c r="F19" s="148"/>
      <c r="G19" s="42" t="str">
        <f>C12</f>
        <v>Avelumab + Mej Tto Soporte, n= 350</v>
      </c>
      <c r="H19" s="42" t="str">
        <f>C13</f>
        <v>Mej Tto Soporte, n= 350</v>
      </c>
      <c r="I19" s="148"/>
      <c r="J19" s="148"/>
      <c r="K19" s="148"/>
    </row>
    <row r="20" spans="1:11" ht="52" x14ac:dyDescent="0.3">
      <c r="A20" s="27" t="s">
        <v>11</v>
      </c>
      <c r="B20" s="40" t="s">
        <v>6</v>
      </c>
      <c r="C20" s="97" t="s">
        <v>6</v>
      </c>
      <c r="D20" s="40" t="s">
        <v>7</v>
      </c>
      <c r="E20" s="40" t="s">
        <v>7</v>
      </c>
      <c r="F20" s="47"/>
      <c r="G20" s="40" t="s">
        <v>21</v>
      </c>
      <c r="H20" s="40" t="s">
        <v>21</v>
      </c>
      <c r="I20" s="40" t="s">
        <v>22</v>
      </c>
      <c r="J20" s="47"/>
      <c r="K20" s="47"/>
    </row>
    <row r="21" spans="1:11" ht="14.25" customHeight="1" x14ac:dyDescent="0.3">
      <c r="A21" s="28" t="str">
        <f>CONCATENATE(G7," ",G6)</f>
        <v>12 meses</v>
      </c>
      <c r="B21" s="42" t="str">
        <f>F12</f>
        <v>meses</v>
      </c>
      <c r="C21" s="98" t="str">
        <f>F12</f>
        <v>meses</v>
      </c>
      <c r="D21" s="42" t="str">
        <f>G15</f>
        <v>meses</v>
      </c>
      <c r="E21" s="42" t="str">
        <f>G16</f>
        <v>días</v>
      </c>
      <c r="F21" s="47"/>
      <c r="G21" s="42" t="s">
        <v>1</v>
      </c>
      <c r="H21" s="42" t="s">
        <v>1</v>
      </c>
      <c r="I21" s="42" t="s">
        <v>1</v>
      </c>
      <c r="J21" s="47"/>
      <c r="K21" s="47"/>
    </row>
    <row r="22" spans="1:11" s="30" customFormat="1" ht="5.25" customHeight="1" x14ac:dyDescent="0.3">
      <c r="A22" s="149"/>
      <c r="B22" s="148"/>
      <c r="C22" s="148"/>
      <c r="D22" s="148"/>
      <c r="E22" s="148"/>
      <c r="F22" s="47"/>
      <c r="G22" s="148"/>
      <c r="H22" s="149"/>
      <c r="I22" s="149"/>
      <c r="J22" s="47"/>
      <c r="K22" s="47"/>
    </row>
    <row r="23" spans="1:11" ht="30.5" customHeight="1" x14ac:dyDescent="0.45">
      <c r="A23" s="150" t="str">
        <f>A6</f>
        <v>Supervivencia libre de progresión</v>
      </c>
      <c r="B23" s="151">
        <f>E12</f>
        <v>5.9593266297593495</v>
      </c>
      <c r="C23" s="151">
        <f>E13</f>
        <v>4.2815501073325049</v>
      </c>
      <c r="D23" s="151">
        <f>F15</f>
        <v>1.6777765224268446</v>
      </c>
      <c r="E23" s="186">
        <f>F16</f>
        <v>51.067322901367085</v>
      </c>
      <c r="F23" s="152"/>
      <c r="G23" s="151">
        <v>3.7</v>
      </c>
      <c r="H23" s="153">
        <v>2</v>
      </c>
      <c r="I23" s="151">
        <f>G23-H23</f>
        <v>1.7000000000000002</v>
      </c>
      <c r="J23" s="47"/>
      <c r="K23" s="47"/>
    </row>
    <row r="24" spans="1:11" ht="3.75" customHeight="1" x14ac:dyDescent="0.3">
      <c r="A24" s="154"/>
      <c r="B24" s="155"/>
      <c r="C24" s="155"/>
      <c r="D24" s="155"/>
      <c r="E24" s="47"/>
      <c r="F24" s="47"/>
      <c r="G24" s="156"/>
      <c r="H24" s="47"/>
      <c r="I24" s="47"/>
      <c r="J24" s="47"/>
      <c r="K24" s="47"/>
    </row>
    <row r="25" spans="1:11" ht="61" customHeight="1" x14ac:dyDescent="0.3">
      <c r="A25" s="216" t="s">
        <v>60</v>
      </c>
      <c r="B25" s="216"/>
      <c r="C25" s="216"/>
      <c r="D25" s="216"/>
      <c r="E25" s="216"/>
      <c r="F25" s="47"/>
      <c r="G25" s="47"/>
      <c r="H25" s="47"/>
      <c r="I25" s="47"/>
      <c r="J25" s="47"/>
      <c r="K25" s="47"/>
    </row>
    <row r="26" spans="1:11" x14ac:dyDescent="0.3">
      <c r="A26" s="47"/>
      <c r="B26" s="47"/>
      <c r="C26" s="47"/>
      <c r="D26" s="47"/>
      <c r="E26" s="47"/>
      <c r="F26" s="47"/>
      <c r="G26" s="187" t="s">
        <v>46</v>
      </c>
      <c r="H26" s="188" t="str">
        <f>F11</f>
        <v>meses</v>
      </c>
      <c r="I26" s="47"/>
      <c r="J26" s="47"/>
      <c r="K26" s="188" t="s">
        <v>4</v>
      </c>
    </row>
    <row r="27" spans="1:11" x14ac:dyDescent="0.3">
      <c r="A27" s="47"/>
      <c r="B27" s="47"/>
      <c r="C27" s="47"/>
      <c r="D27" s="47"/>
      <c r="E27" s="47"/>
      <c r="F27" s="47"/>
      <c r="G27" s="189" t="s">
        <v>12</v>
      </c>
      <c r="H27" s="190">
        <f>G7-H28-H29</f>
        <v>6.0406733702406505</v>
      </c>
      <c r="I27" s="191">
        <f>H27/H30</f>
        <v>0.50338944752005421</v>
      </c>
      <c r="J27" s="47"/>
      <c r="K27" s="192">
        <f>H27*365.25/12</f>
        <v>183.86299570669982</v>
      </c>
    </row>
    <row r="28" spans="1:11" x14ac:dyDescent="0.3">
      <c r="A28" s="47"/>
      <c r="B28" s="47"/>
      <c r="C28" s="47"/>
      <c r="D28" s="47"/>
      <c r="E28" s="47"/>
      <c r="F28" s="193"/>
      <c r="G28" s="194" t="s">
        <v>14</v>
      </c>
      <c r="H28" s="195">
        <f>D23</f>
        <v>1.6777765224268446</v>
      </c>
      <c r="I28" s="196">
        <f>H28/H30</f>
        <v>0.13981471020223704</v>
      </c>
      <c r="J28" s="47"/>
      <c r="K28" s="197">
        <f t="shared" ref="K28:K30" si="0">H28*365.25/12</f>
        <v>51.067322901367085</v>
      </c>
    </row>
    <row r="29" spans="1:11" x14ac:dyDescent="0.3">
      <c r="A29" s="47"/>
      <c r="B29" s="47"/>
      <c r="C29" s="47"/>
      <c r="D29" s="47"/>
      <c r="E29" s="47"/>
      <c r="F29" s="198"/>
      <c r="G29" s="199" t="s">
        <v>13</v>
      </c>
      <c r="H29" s="200">
        <f>C23</f>
        <v>4.2815501073325049</v>
      </c>
      <c r="I29" s="201">
        <f>H29/H30</f>
        <v>0.35679584227770872</v>
      </c>
      <c r="J29" s="198"/>
      <c r="K29" s="202">
        <f t="shared" si="0"/>
        <v>130.31968139193313</v>
      </c>
    </row>
    <row r="30" spans="1:11" x14ac:dyDescent="0.3">
      <c r="A30" s="47"/>
      <c r="B30" s="47"/>
      <c r="C30" s="47"/>
      <c r="D30" s="47"/>
      <c r="E30" s="47"/>
      <c r="F30" s="188"/>
      <c r="G30" s="188"/>
      <c r="H30" s="203">
        <f>SUM(H27:H29)</f>
        <v>12</v>
      </c>
      <c r="I30" s="47"/>
      <c r="J30" s="47"/>
      <c r="K30" s="204">
        <f t="shared" si="0"/>
        <v>365.25</v>
      </c>
    </row>
    <row r="31" spans="1:11" x14ac:dyDescent="0.3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x14ac:dyDescent="0.3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3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3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3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11" x14ac:dyDescent="0.3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3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3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3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1:11" x14ac:dyDescent="0.3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x14ac:dyDescent="0.3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x14ac:dyDescent="0.3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 x14ac:dyDescent="0.3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x14ac:dyDescent="0.3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x14ac:dyDescent="0.3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1:11" x14ac:dyDescent="0.3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x14ac:dyDescent="0.3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1" x14ac:dyDescent="0.3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x14ac:dyDescent="0.3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x14ac:dyDescent="0.3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1:11" x14ac:dyDescent="0.3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x14ac:dyDescent="0.3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</row>
  </sheetData>
  <mergeCells count="5">
    <mergeCell ref="A18:E18"/>
    <mergeCell ref="G18:I18"/>
    <mergeCell ref="A25:E25"/>
    <mergeCell ref="A8:A9"/>
    <mergeCell ref="A12:A13"/>
  </mergeCells>
  <phoneticPr fontId="30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1"/>
  <sheetViews>
    <sheetView zoomScale="70" zoomScaleNormal="70" workbookViewId="0"/>
  </sheetViews>
  <sheetFormatPr baseColWidth="10" defaultRowHeight="13" x14ac:dyDescent="0.3"/>
  <cols>
    <col min="1" max="1" width="24.453125" style="1" customWidth="1"/>
    <col min="2" max="2" width="19.08984375" style="1" customWidth="1"/>
    <col min="3" max="3" width="17.26953125" style="1" customWidth="1"/>
    <col min="4" max="4" width="14" style="1" customWidth="1"/>
    <col min="5" max="5" width="21" style="1" customWidth="1"/>
    <col min="6" max="6" width="10.7265625" style="1" customWidth="1"/>
    <col min="7" max="7" width="16.54296875" style="1" customWidth="1"/>
    <col min="8" max="8" width="12.81640625" style="1" customWidth="1"/>
    <col min="9" max="9" width="13.08984375" style="1" customWidth="1"/>
    <col min="10" max="10" width="8.81640625" style="1" customWidth="1"/>
    <col min="11" max="11" width="8.6328125" style="1" customWidth="1"/>
    <col min="12" max="256" width="11.453125" style="1"/>
    <col min="257" max="257" width="24.453125" style="1" customWidth="1"/>
    <col min="258" max="258" width="16.453125" style="1" customWidth="1"/>
    <col min="259" max="259" width="15.453125" style="1" customWidth="1"/>
    <col min="260" max="260" width="13.26953125" style="1" customWidth="1"/>
    <col min="261" max="261" width="22.81640625" style="1" customWidth="1"/>
    <col min="262" max="262" width="14.1796875" style="1" customWidth="1"/>
    <col min="263" max="263" width="11.453125" style="1"/>
    <col min="264" max="264" width="17.453125" style="1" customWidth="1"/>
    <col min="265" max="512" width="11.453125" style="1"/>
    <col min="513" max="513" width="24.453125" style="1" customWidth="1"/>
    <col min="514" max="514" width="16.453125" style="1" customWidth="1"/>
    <col min="515" max="515" width="15.453125" style="1" customWidth="1"/>
    <col min="516" max="516" width="13.26953125" style="1" customWidth="1"/>
    <col min="517" max="517" width="22.81640625" style="1" customWidth="1"/>
    <col min="518" max="518" width="14.1796875" style="1" customWidth="1"/>
    <col min="519" max="519" width="11.453125" style="1"/>
    <col min="520" max="520" width="17.453125" style="1" customWidth="1"/>
    <col min="521" max="768" width="11.453125" style="1"/>
    <col min="769" max="769" width="24.453125" style="1" customWidth="1"/>
    <col min="770" max="770" width="16.453125" style="1" customWidth="1"/>
    <col min="771" max="771" width="15.453125" style="1" customWidth="1"/>
    <col min="772" max="772" width="13.26953125" style="1" customWidth="1"/>
    <col min="773" max="773" width="22.81640625" style="1" customWidth="1"/>
    <col min="774" max="774" width="14.1796875" style="1" customWidth="1"/>
    <col min="775" max="775" width="11.453125" style="1"/>
    <col min="776" max="776" width="17.453125" style="1" customWidth="1"/>
    <col min="777" max="1024" width="11.453125" style="1"/>
    <col min="1025" max="1025" width="24.453125" style="1" customWidth="1"/>
    <col min="1026" max="1026" width="16.453125" style="1" customWidth="1"/>
    <col min="1027" max="1027" width="15.453125" style="1" customWidth="1"/>
    <col min="1028" max="1028" width="13.26953125" style="1" customWidth="1"/>
    <col min="1029" max="1029" width="22.81640625" style="1" customWidth="1"/>
    <col min="1030" max="1030" width="14.1796875" style="1" customWidth="1"/>
    <col min="1031" max="1031" width="11.453125" style="1"/>
    <col min="1032" max="1032" width="17.453125" style="1" customWidth="1"/>
    <col min="1033" max="1280" width="11.453125" style="1"/>
    <col min="1281" max="1281" width="24.453125" style="1" customWidth="1"/>
    <col min="1282" max="1282" width="16.453125" style="1" customWidth="1"/>
    <col min="1283" max="1283" width="15.453125" style="1" customWidth="1"/>
    <col min="1284" max="1284" width="13.26953125" style="1" customWidth="1"/>
    <col min="1285" max="1285" width="22.81640625" style="1" customWidth="1"/>
    <col min="1286" max="1286" width="14.1796875" style="1" customWidth="1"/>
    <col min="1287" max="1287" width="11.453125" style="1"/>
    <col min="1288" max="1288" width="17.453125" style="1" customWidth="1"/>
    <col min="1289" max="1536" width="11.453125" style="1"/>
    <col min="1537" max="1537" width="24.453125" style="1" customWidth="1"/>
    <col min="1538" max="1538" width="16.453125" style="1" customWidth="1"/>
    <col min="1539" max="1539" width="15.453125" style="1" customWidth="1"/>
    <col min="1540" max="1540" width="13.26953125" style="1" customWidth="1"/>
    <col min="1541" max="1541" width="22.81640625" style="1" customWidth="1"/>
    <col min="1542" max="1542" width="14.1796875" style="1" customWidth="1"/>
    <col min="1543" max="1543" width="11.453125" style="1"/>
    <col min="1544" max="1544" width="17.453125" style="1" customWidth="1"/>
    <col min="1545" max="1792" width="11.453125" style="1"/>
    <col min="1793" max="1793" width="24.453125" style="1" customWidth="1"/>
    <col min="1794" max="1794" width="16.453125" style="1" customWidth="1"/>
    <col min="1795" max="1795" width="15.453125" style="1" customWidth="1"/>
    <col min="1796" max="1796" width="13.26953125" style="1" customWidth="1"/>
    <col min="1797" max="1797" width="22.81640625" style="1" customWidth="1"/>
    <col min="1798" max="1798" width="14.1796875" style="1" customWidth="1"/>
    <col min="1799" max="1799" width="11.453125" style="1"/>
    <col min="1800" max="1800" width="17.453125" style="1" customWidth="1"/>
    <col min="1801" max="2048" width="11.453125" style="1"/>
    <col min="2049" max="2049" width="24.453125" style="1" customWidth="1"/>
    <col min="2050" max="2050" width="16.453125" style="1" customWidth="1"/>
    <col min="2051" max="2051" width="15.453125" style="1" customWidth="1"/>
    <col min="2052" max="2052" width="13.26953125" style="1" customWidth="1"/>
    <col min="2053" max="2053" width="22.81640625" style="1" customWidth="1"/>
    <col min="2054" max="2054" width="14.1796875" style="1" customWidth="1"/>
    <col min="2055" max="2055" width="11.453125" style="1"/>
    <col min="2056" max="2056" width="17.453125" style="1" customWidth="1"/>
    <col min="2057" max="2304" width="11.453125" style="1"/>
    <col min="2305" max="2305" width="24.453125" style="1" customWidth="1"/>
    <col min="2306" max="2306" width="16.453125" style="1" customWidth="1"/>
    <col min="2307" max="2307" width="15.453125" style="1" customWidth="1"/>
    <col min="2308" max="2308" width="13.26953125" style="1" customWidth="1"/>
    <col min="2309" max="2309" width="22.81640625" style="1" customWidth="1"/>
    <col min="2310" max="2310" width="14.1796875" style="1" customWidth="1"/>
    <col min="2311" max="2311" width="11.453125" style="1"/>
    <col min="2312" max="2312" width="17.453125" style="1" customWidth="1"/>
    <col min="2313" max="2560" width="11.453125" style="1"/>
    <col min="2561" max="2561" width="24.453125" style="1" customWidth="1"/>
    <col min="2562" max="2562" width="16.453125" style="1" customWidth="1"/>
    <col min="2563" max="2563" width="15.453125" style="1" customWidth="1"/>
    <col min="2564" max="2564" width="13.26953125" style="1" customWidth="1"/>
    <col min="2565" max="2565" width="22.81640625" style="1" customWidth="1"/>
    <col min="2566" max="2566" width="14.1796875" style="1" customWidth="1"/>
    <col min="2567" max="2567" width="11.453125" style="1"/>
    <col min="2568" max="2568" width="17.453125" style="1" customWidth="1"/>
    <col min="2569" max="2816" width="11.453125" style="1"/>
    <col min="2817" max="2817" width="24.453125" style="1" customWidth="1"/>
    <col min="2818" max="2818" width="16.453125" style="1" customWidth="1"/>
    <col min="2819" max="2819" width="15.453125" style="1" customWidth="1"/>
    <col min="2820" max="2820" width="13.26953125" style="1" customWidth="1"/>
    <col min="2821" max="2821" width="22.81640625" style="1" customWidth="1"/>
    <col min="2822" max="2822" width="14.1796875" style="1" customWidth="1"/>
    <col min="2823" max="2823" width="11.453125" style="1"/>
    <col min="2824" max="2824" width="17.453125" style="1" customWidth="1"/>
    <col min="2825" max="3072" width="11.453125" style="1"/>
    <col min="3073" max="3073" width="24.453125" style="1" customWidth="1"/>
    <col min="3074" max="3074" width="16.453125" style="1" customWidth="1"/>
    <col min="3075" max="3075" width="15.453125" style="1" customWidth="1"/>
    <col min="3076" max="3076" width="13.26953125" style="1" customWidth="1"/>
    <col min="3077" max="3077" width="22.81640625" style="1" customWidth="1"/>
    <col min="3078" max="3078" width="14.1796875" style="1" customWidth="1"/>
    <col min="3079" max="3079" width="11.453125" style="1"/>
    <col min="3080" max="3080" width="17.453125" style="1" customWidth="1"/>
    <col min="3081" max="3328" width="11.453125" style="1"/>
    <col min="3329" max="3329" width="24.453125" style="1" customWidth="1"/>
    <col min="3330" max="3330" width="16.453125" style="1" customWidth="1"/>
    <col min="3331" max="3331" width="15.453125" style="1" customWidth="1"/>
    <col min="3332" max="3332" width="13.26953125" style="1" customWidth="1"/>
    <col min="3333" max="3333" width="22.81640625" style="1" customWidth="1"/>
    <col min="3334" max="3334" width="14.1796875" style="1" customWidth="1"/>
    <col min="3335" max="3335" width="11.453125" style="1"/>
    <col min="3336" max="3336" width="17.453125" style="1" customWidth="1"/>
    <col min="3337" max="3584" width="11.453125" style="1"/>
    <col min="3585" max="3585" width="24.453125" style="1" customWidth="1"/>
    <col min="3586" max="3586" width="16.453125" style="1" customWidth="1"/>
    <col min="3587" max="3587" width="15.453125" style="1" customWidth="1"/>
    <col min="3588" max="3588" width="13.26953125" style="1" customWidth="1"/>
    <col min="3589" max="3589" width="22.81640625" style="1" customWidth="1"/>
    <col min="3590" max="3590" width="14.1796875" style="1" customWidth="1"/>
    <col min="3591" max="3591" width="11.453125" style="1"/>
    <col min="3592" max="3592" width="17.453125" style="1" customWidth="1"/>
    <col min="3593" max="3840" width="11.453125" style="1"/>
    <col min="3841" max="3841" width="24.453125" style="1" customWidth="1"/>
    <col min="3842" max="3842" width="16.453125" style="1" customWidth="1"/>
    <col min="3843" max="3843" width="15.453125" style="1" customWidth="1"/>
    <col min="3844" max="3844" width="13.26953125" style="1" customWidth="1"/>
    <col min="3845" max="3845" width="22.81640625" style="1" customWidth="1"/>
    <col min="3846" max="3846" width="14.1796875" style="1" customWidth="1"/>
    <col min="3847" max="3847" width="11.453125" style="1"/>
    <col min="3848" max="3848" width="17.453125" style="1" customWidth="1"/>
    <col min="3849" max="4096" width="11.453125" style="1"/>
    <col min="4097" max="4097" width="24.453125" style="1" customWidth="1"/>
    <col min="4098" max="4098" width="16.453125" style="1" customWidth="1"/>
    <col min="4099" max="4099" width="15.453125" style="1" customWidth="1"/>
    <col min="4100" max="4100" width="13.26953125" style="1" customWidth="1"/>
    <col min="4101" max="4101" width="22.81640625" style="1" customWidth="1"/>
    <col min="4102" max="4102" width="14.1796875" style="1" customWidth="1"/>
    <col min="4103" max="4103" width="11.453125" style="1"/>
    <col min="4104" max="4104" width="17.453125" style="1" customWidth="1"/>
    <col min="4105" max="4352" width="11.453125" style="1"/>
    <col min="4353" max="4353" width="24.453125" style="1" customWidth="1"/>
    <col min="4354" max="4354" width="16.453125" style="1" customWidth="1"/>
    <col min="4355" max="4355" width="15.453125" style="1" customWidth="1"/>
    <col min="4356" max="4356" width="13.26953125" style="1" customWidth="1"/>
    <col min="4357" max="4357" width="22.81640625" style="1" customWidth="1"/>
    <col min="4358" max="4358" width="14.1796875" style="1" customWidth="1"/>
    <col min="4359" max="4359" width="11.453125" style="1"/>
    <col min="4360" max="4360" width="17.453125" style="1" customWidth="1"/>
    <col min="4361" max="4608" width="11.453125" style="1"/>
    <col min="4609" max="4609" width="24.453125" style="1" customWidth="1"/>
    <col min="4610" max="4610" width="16.453125" style="1" customWidth="1"/>
    <col min="4611" max="4611" width="15.453125" style="1" customWidth="1"/>
    <col min="4612" max="4612" width="13.26953125" style="1" customWidth="1"/>
    <col min="4613" max="4613" width="22.81640625" style="1" customWidth="1"/>
    <col min="4614" max="4614" width="14.1796875" style="1" customWidth="1"/>
    <col min="4615" max="4615" width="11.453125" style="1"/>
    <col min="4616" max="4616" width="17.453125" style="1" customWidth="1"/>
    <col min="4617" max="4864" width="11.453125" style="1"/>
    <col min="4865" max="4865" width="24.453125" style="1" customWidth="1"/>
    <col min="4866" max="4866" width="16.453125" style="1" customWidth="1"/>
    <col min="4867" max="4867" width="15.453125" style="1" customWidth="1"/>
    <col min="4868" max="4868" width="13.26953125" style="1" customWidth="1"/>
    <col min="4869" max="4869" width="22.81640625" style="1" customWidth="1"/>
    <col min="4870" max="4870" width="14.1796875" style="1" customWidth="1"/>
    <col min="4871" max="4871" width="11.453125" style="1"/>
    <col min="4872" max="4872" width="17.453125" style="1" customWidth="1"/>
    <col min="4873" max="5120" width="11.453125" style="1"/>
    <col min="5121" max="5121" width="24.453125" style="1" customWidth="1"/>
    <col min="5122" max="5122" width="16.453125" style="1" customWidth="1"/>
    <col min="5123" max="5123" width="15.453125" style="1" customWidth="1"/>
    <col min="5124" max="5124" width="13.26953125" style="1" customWidth="1"/>
    <col min="5125" max="5125" width="22.81640625" style="1" customWidth="1"/>
    <col min="5126" max="5126" width="14.1796875" style="1" customWidth="1"/>
    <col min="5127" max="5127" width="11.453125" style="1"/>
    <col min="5128" max="5128" width="17.453125" style="1" customWidth="1"/>
    <col min="5129" max="5376" width="11.453125" style="1"/>
    <col min="5377" max="5377" width="24.453125" style="1" customWidth="1"/>
    <col min="5378" max="5378" width="16.453125" style="1" customWidth="1"/>
    <col min="5379" max="5379" width="15.453125" style="1" customWidth="1"/>
    <col min="5380" max="5380" width="13.26953125" style="1" customWidth="1"/>
    <col min="5381" max="5381" width="22.81640625" style="1" customWidth="1"/>
    <col min="5382" max="5382" width="14.1796875" style="1" customWidth="1"/>
    <col min="5383" max="5383" width="11.453125" style="1"/>
    <col min="5384" max="5384" width="17.453125" style="1" customWidth="1"/>
    <col min="5385" max="5632" width="11.453125" style="1"/>
    <col min="5633" max="5633" width="24.453125" style="1" customWidth="1"/>
    <col min="5634" max="5634" width="16.453125" style="1" customWidth="1"/>
    <col min="5635" max="5635" width="15.453125" style="1" customWidth="1"/>
    <col min="5636" max="5636" width="13.26953125" style="1" customWidth="1"/>
    <col min="5637" max="5637" width="22.81640625" style="1" customWidth="1"/>
    <col min="5638" max="5638" width="14.1796875" style="1" customWidth="1"/>
    <col min="5639" max="5639" width="11.453125" style="1"/>
    <col min="5640" max="5640" width="17.453125" style="1" customWidth="1"/>
    <col min="5641" max="5888" width="11.453125" style="1"/>
    <col min="5889" max="5889" width="24.453125" style="1" customWidth="1"/>
    <col min="5890" max="5890" width="16.453125" style="1" customWidth="1"/>
    <col min="5891" max="5891" width="15.453125" style="1" customWidth="1"/>
    <col min="5892" max="5892" width="13.26953125" style="1" customWidth="1"/>
    <col min="5893" max="5893" width="22.81640625" style="1" customWidth="1"/>
    <col min="5894" max="5894" width="14.1796875" style="1" customWidth="1"/>
    <col min="5895" max="5895" width="11.453125" style="1"/>
    <col min="5896" max="5896" width="17.453125" style="1" customWidth="1"/>
    <col min="5897" max="6144" width="11.453125" style="1"/>
    <col min="6145" max="6145" width="24.453125" style="1" customWidth="1"/>
    <col min="6146" max="6146" width="16.453125" style="1" customWidth="1"/>
    <col min="6147" max="6147" width="15.453125" style="1" customWidth="1"/>
    <col min="6148" max="6148" width="13.26953125" style="1" customWidth="1"/>
    <col min="6149" max="6149" width="22.81640625" style="1" customWidth="1"/>
    <col min="6150" max="6150" width="14.1796875" style="1" customWidth="1"/>
    <col min="6151" max="6151" width="11.453125" style="1"/>
    <col min="6152" max="6152" width="17.453125" style="1" customWidth="1"/>
    <col min="6153" max="6400" width="11.453125" style="1"/>
    <col min="6401" max="6401" width="24.453125" style="1" customWidth="1"/>
    <col min="6402" max="6402" width="16.453125" style="1" customWidth="1"/>
    <col min="6403" max="6403" width="15.453125" style="1" customWidth="1"/>
    <col min="6404" max="6404" width="13.26953125" style="1" customWidth="1"/>
    <col min="6405" max="6405" width="22.81640625" style="1" customWidth="1"/>
    <col min="6406" max="6406" width="14.1796875" style="1" customWidth="1"/>
    <col min="6407" max="6407" width="11.453125" style="1"/>
    <col min="6408" max="6408" width="17.453125" style="1" customWidth="1"/>
    <col min="6409" max="6656" width="11.453125" style="1"/>
    <col min="6657" max="6657" width="24.453125" style="1" customWidth="1"/>
    <col min="6658" max="6658" width="16.453125" style="1" customWidth="1"/>
    <col min="6659" max="6659" width="15.453125" style="1" customWidth="1"/>
    <col min="6660" max="6660" width="13.26953125" style="1" customWidth="1"/>
    <col min="6661" max="6661" width="22.81640625" style="1" customWidth="1"/>
    <col min="6662" max="6662" width="14.1796875" style="1" customWidth="1"/>
    <col min="6663" max="6663" width="11.453125" style="1"/>
    <col min="6664" max="6664" width="17.453125" style="1" customWidth="1"/>
    <col min="6665" max="6912" width="11.453125" style="1"/>
    <col min="6913" max="6913" width="24.453125" style="1" customWidth="1"/>
    <col min="6914" max="6914" width="16.453125" style="1" customWidth="1"/>
    <col min="6915" max="6915" width="15.453125" style="1" customWidth="1"/>
    <col min="6916" max="6916" width="13.26953125" style="1" customWidth="1"/>
    <col min="6917" max="6917" width="22.81640625" style="1" customWidth="1"/>
    <col min="6918" max="6918" width="14.1796875" style="1" customWidth="1"/>
    <col min="6919" max="6919" width="11.453125" style="1"/>
    <col min="6920" max="6920" width="17.453125" style="1" customWidth="1"/>
    <col min="6921" max="7168" width="11.453125" style="1"/>
    <col min="7169" max="7169" width="24.453125" style="1" customWidth="1"/>
    <col min="7170" max="7170" width="16.453125" style="1" customWidth="1"/>
    <col min="7171" max="7171" width="15.453125" style="1" customWidth="1"/>
    <col min="7172" max="7172" width="13.26953125" style="1" customWidth="1"/>
    <col min="7173" max="7173" width="22.81640625" style="1" customWidth="1"/>
    <col min="7174" max="7174" width="14.1796875" style="1" customWidth="1"/>
    <col min="7175" max="7175" width="11.453125" style="1"/>
    <col min="7176" max="7176" width="17.453125" style="1" customWidth="1"/>
    <col min="7177" max="7424" width="11.453125" style="1"/>
    <col min="7425" max="7425" width="24.453125" style="1" customWidth="1"/>
    <col min="7426" max="7426" width="16.453125" style="1" customWidth="1"/>
    <col min="7427" max="7427" width="15.453125" style="1" customWidth="1"/>
    <col min="7428" max="7428" width="13.26953125" style="1" customWidth="1"/>
    <col min="7429" max="7429" width="22.81640625" style="1" customWidth="1"/>
    <col min="7430" max="7430" width="14.1796875" style="1" customWidth="1"/>
    <col min="7431" max="7431" width="11.453125" style="1"/>
    <col min="7432" max="7432" width="17.453125" style="1" customWidth="1"/>
    <col min="7433" max="7680" width="11.453125" style="1"/>
    <col min="7681" max="7681" width="24.453125" style="1" customWidth="1"/>
    <col min="7682" max="7682" width="16.453125" style="1" customWidth="1"/>
    <col min="7683" max="7683" width="15.453125" style="1" customWidth="1"/>
    <col min="7684" max="7684" width="13.26953125" style="1" customWidth="1"/>
    <col min="7685" max="7685" width="22.81640625" style="1" customWidth="1"/>
    <col min="7686" max="7686" width="14.1796875" style="1" customWidth="1"/>
    <col min="7687" max="7687" width="11.453125" style="1"/>
    <col min="7688" max="7688" width="17.453125" style="1" customWidth="1"/>
    <col min="7689" max="7936" width="11.453125" style="1"/>
    <col min="7937" max="7937" width="24.453125" style="1" customWidth="1"/>
    <col min="7938" max="7938" width="16.453125" style="1" customWidth="1"/>
    <col min="7939" max="7939" width="15.453125" style="1" customWidth="1"/>
    <col min="7940" max="7940" width="13.26953125" style="1" customWidth="1"/>
    <col min="7941" max="7941" width="22.81640625" style="1" customWidth="1"/>
    <col min="7942" max="7942" width="14.1796875" style="1" customWidth="1"/>
    <col min="7943" max="7943" width="11.453125" style="1"/>
    <col min="7944" max="7944" width="17.453125" style="1" customWidth="1"/>
    <col min="7945" max="8192" width="11.453125" style="1"/>
    <col min="8193" max="8193" width="24.453125" style="1" customWidth="1"/>
    <col min="8194" max="8194" width="16.453125" style="1" customWidth="1"/>
    <col min="8195" max="8195" width="15.453125" style="1" customWidth="1"/>
    <col min="8196" max="8196" width="13.26953125" style="1" customWidth="1"/>
    <col min="8197" max="8197" width="22.81640625" style="1" customWidth="1"/>
    <col min="8198" max="8198" width="14.1796875" style="1" customWidth="1"/>
    <col min="8199" max="8199" width="11.453125" style="1"/>
    <col min="8200" max="8200" width="17.453125" style="1" customWidth="1"/>
    <col min="8201" max="8448" width="11.453125" style="1"/>
    <col min="8449" max="8449" width="24.453125" style="1" customWidth="1"/>
    <col min="8450" max="8450" width="16.453125" style="1" customWidth="1"/>
    <col min="8451" max="8451" width="15.453125" style="1" customWidth="1"/>
    <col min="8452" max="8452" width="13.26953125" style="1" customWidth="1"/>
    <col min="8453" max="8453" width="22.81640625" style="1" customWidth="1"/>
    <col min="8454" max="8454" width="14.1796875" style="1" customWidth="1"/>
    <col min="8455" max="8455" width="11.453125" style="1"/>
    <col min="8456" max="8456" width="17.453125" style="1" customWidth="1"/>
    <col min="8457" max="8704" width="11.453125" style="1"/>
    <col min="8705" max="8705" width="24.453125" style="1" customWidth="1"/>
    <col min="8706" max="8706" width="16.453125" style="1" customWidth="1"/>
    <col min="8707" max="8707" width="15.453125" style="1" customWidth="1"/>
    <col min="8708" max="8708" width="13.26953125" style="1" customWidth="1"/>
    <col min="8709" max="8709" width="22.81640625" style="1" customWidth="1"/>
    <col min="8710" max="8710" width="14.1796875" style="1" customWidth="1"/>
    <col min="8711" max="8711" width="11.453125" style="1"/>
    <col min="8712" max="8712" width="17.453125" style="1" customWidth="1"/>
    <col min="8713" max="8960" width="11.453125" style="1"/>
    <col min="8961" max="8961" width="24.453125" style="1" customWidth="1"/>
    <col min="8962" max="8962" width="16.453125" style="1" customWidth="1"/>
    <col min="8963" max="8963" width="15.453125" style="1" customWidth="1"/>
    <col min="8964" max="8964" width="13.26953125" style="1" customWidth="1"/>
    <col min="8965" max="8965" width="22.81640625" style="1" customWidth="1"/>
    <col min="8966" max="8966" width="14.1796875" style="1" customWidth="1"/>
    <col min="8967" max="8967" width="11.453125" style="1"/>
    <col min="8968" max="8968" width="17.453125" style="1" customWidth="1"/>
    <col min="8969" max="9216" width="11.453125" style="1"/>
    <col min="9217" max="9217" width="24.453125" style="1" customWidth="1"/>
    <col min="9218" max="9218" width="16.453125" style="1" customWidth="1"/>
    <col min="9219" max="9219" width="15.453125" style="1" customWidth="1"/>
    <col min="9220" max="9220" width="13.26953125" style="1" customWidth="1"/>
    <col min="9221" max="9221" width="22.81640625" style="1" customWidth="1"/>
    <col min="9222" max="9222" width="14.1796875" style="1" customWidth="1"/>
    <col min="9223" max="9223" width="11.453125" style="1"/>
    <col min="9224" max="9224" width="17.453125" style="1" customWidth="1"/>
    <col min="9225" max="9472" width="11.453125" style="1"/>
    <col min="9473" max="9473" width="24.453125" style="1" customWidth="1"/>
    <col min="9474" max="9474" width="16.453125" style="1" customWidth="1"/>
    <col min="9475" max="9475" width="15.453125" style="1" customWidth="1"/>
    <col min="9476" max="9476" width="13.26953125" style="1" customWidth="1"/>
    <col min="9477" max="9477" width="22.81640625" style="1" customWidth="1"/>
    <col min="9478" max="9478" width="14.1796875" style="1" customWidth="1"/>
    <col min="9479" max="9479" width="11.453125" style="1"/>
    <col min="9480" max="9480" width="17.453125" style="1" customWidth="1"/>
    <col min="9481" max="9728" width="11.453125" style="1"/>
    <col min="9729" max="9729" width="24.453125" style="1" customWidth="1"/>
    <col min="9730" max="9730" width="16.453125" style="1" customWidth="1"/>
    <col min="9731" max="9731" width="15.453125" style="1" customWidth="1"/>
    <col min="9732" max="9732" width="13.26953125" style="1" customWidth="1"/>
    <col min="9733" max="9733" width="22.81640625" style="1" customWidth="1"/>
    <col min="9734" max="9734" width="14.1796875" style="1" customWidth="1"/>
    <col min="9735" max="9735" width="11.453125" style="1"/>
    <col min="9736" max="9736" width="17.453125" style="1" customWidth="1"/>
    <col min="9737" max="9984" width="11.453125" style="1"/>
    <col min="9985" max="9985" width="24.453125" style="1" customWidth="1"/>
    <col min="9986" max="9986" width="16.453125" style="1" customWidth="1"/>
    <col min="9987" max="9987" width="15.453125" style="1" customWidth="1"/>
    <col min="9988" max="9988" width="13.26953125" style="1" customWidth="1"/>
    <col min="9989" max="9989" width="22.81640625" style="1" customWidth="1"/>
    <col min="9990" max="9990" width="14.1796875" style="1" customWidth="1"/>
    <col min="9991" max="9991" width="11.453125" style="1"/>
    <col min="9992" max="9992" width="17.453125" style="1" customWidth="1"/>
    <col min="9993" max="10240" width="11.453125" style="1"/>
    <col min="10241" max="10241" width="24.453125" style="1" customWidth="1"/>
    <col min="10242" max="10242" width="16.453125" style="1" customWidth="1"/>
    <col min="10243" max="10243" width="15.453125" style="1" customWidth="1"/>
    <col min="10244" max="10244" width="13.26953125" style="1" customWidth="1"/>
    <col min="10245" max="10245" width="22.81640625" style="1" customWidth="1"/>
    <col min="10246" max="10246" width="14.1796875" style="1" customWidth="1"/>
    <col min="10247" max="10247" width="11.453125" style="1"/>
    <col min="10248" max="10248" width="17.453125" style="1" customWidth="1"/>
    <col min="10249" max="10496" width="11.453125" style="1"/>
    <col min="10497" max="10497" width="24.453125" style="1" customWidth="1"/>
    <col min="10498" max="10498" width="16.453125" style="1" customWidth="1"/>
    <col min="10499" max="10499" width="15.453125" style="1" customWidth="1"/>
    <col min="10500" max="10500" width="13.26953125" style="1" customWidth="1"/>
    <col min="10501" max="10501" width="22.81640625" style="1" customWidth="1"/>
    <col min="10502" max="10502" width="14.1796875" style="1" customWidth="1"/>
    <col min="10503" max="10503" width="11.453125" style="1"/>
    <col min="10504" max="10504" width="17.453125" style="1" customWidth="1"/>
    <col min="10505" max="10752" width="11.453125" style="1"/>
    <col min="10753" max="10753" width="24.453125" style="1" customWidth="1"/>
    <col min="10754" max="10754" width="16.453125" style="1" customWidth="1"/>
    <col min="10755" max="10755" width="15.453125" style="1" customWidth="1"/>
    <col min="10756" max="10756" width="13.26953125" style="1" customWidth="1"/>
    <col min="10757" max="10757" width="22.81640625" style="1" customWidth="1"/>
    <col min="10758" max="10758" width="14.1796875" style="1" customWidth="1"/>
    <col min="10759" max="10759" width="11.453125" style="1"/>
    <col min="10760" max="10760" width="17.453125" style="1" customWidth="1"/>
    <col min="10761" max="11008" width="11.453125" style="1"/>
    <col min="11009" max="11009" width="24.453125" style="1" customWidth="1"/>
    <col min="11010" max="11010" width="16.453125" style="1" customWidth="1"/>
    <col min="11011" max="11011" width="15.453125" style="1" customWidth="1"/>
    <col min="11012" max="11012" width="13.26953125" style="1" customWidth="1"/>
    <col min="11013" max="11013" width="22.81640625" style="1" customWidth="1"/>
    <col min="11014" max="11014" width="14.1796875" style="1" customWidth="1"/>
    <col min="11015" max="11015" width="11.453125" style="1"/>
    <col min="11016" max="11016" width="17.453125" style="1" customWidth="1"/>
    <col min="11017" max="11264" width="11.453125" style="1"/>
    <col min="11265" max="11265" width="24.453125" style="1" customWidth="1"/>
    <col min="11266" max="11266" width="16.453125" style="1" customWidth="1"/>
    <col min="11267" max="11267" width="15.453125" style="1" customWidth="1"/>
    <col min="11268" max="11268" width="13.26953125" style="1" customWidth="1"/>
    <col min="11269" max="11269" width="22.81640625" style="1" customWidth="1"/>
    <col min="11270" max="11270" width="14.1796875" style="1" customWidth="1"/>
    <col min="11271" max="11271" width="11.453125" style="1"/>
    <col min="11272" max="11272" width="17.453125" style="1" customWidth="1"/>
    <col min="11273" max="11520" width="11.453125" style="1"/>
    <col min="11521" max="11521" width="24.453125" style="1" customWidth="1"/>
    <col min="11522" max="11522" width="16.453125" style="1" customWidth="1"/>
    <col min="11523" max="11523" width="15.453125" style="1" customWidth="1"/>
    <col min="11524" max="11524" width="13.26953125" style="1" customWidth="1"/>
    <col min="11525" max="11525" width="22.81640625" style="1" customWidth="1"/>
    <col min="11526" max="11526" width="14.1796875" style="1" customWidth="1"/>
    <col min="11527" max="11527" width="11.453125" style="1"/>
    <col min="11528" max="11528" width="17.453125" style="1" customWidth="1"/>
    <col min="11529" max="11776" width="11.453125" style="1"/>
    <col min="11777" max="11777" width="24.453125" style="1" customWidth="1"/>
    <col min="11778" max="11778" width="16.453125" style="1" customWidth="1"/>
    <col min="11779" max="11779" width="15.453125" style="1" customWidth="1"/>
    <col min="11780" max="11780" width="13.26953125" style="1" customWidth="1"/>
    <col min="11781" max="11781" width="22.81640625" style="1" customWidth="1"/>
    <col min="11782" max="11782" width="14.1796875" style="1" customWidth="1"/>
    <col min="11783" max="11783" width="11.453125" style="1"/>
    <col min="11784" max="11784" width="17.453125" style="1" customWidth="1"/>
    <col min="11785" max="12032" width="11.453125" style="1"/>
    <col min="12033" max="12033" width="24.453125" style="1" customWidth="1"/>
    <col min="12034" max="12034" width="16.453125" style="1" customWidth="1"/>
    <col min="12035" max="12035" width="15.453125" style="1" customWidth="1"/>
    <col min="12036" max="12036" width="13.26953125" style="1" customWidth="1"/>
    <col min="12037" max="12037" width="22.81640625" style="1" customWidth="1"/>
    <col min="12038" max="12038" width="14.1796875" style="1" customWidth="1"/>
    <col min="12039" max="12039" width="11.453125" style="1"/>
    <col min="12040" max="12040" width="17.453125" style="1" customWidth="1"/>
    <col min="12041" max="12288" width="11.453125" style="1"/>
    <col min="12289" max="12289" width="24.453125" style="1" customWidth="1"/>
    <col min="12290" max="12290" width="16.453125" style="1" customWidth="1"/>
    <col min="12291" max="12291" width="15.453125" style="1" customWidth="1"/>
    <col min="12292" max="12292" width="13.26953125" style="1" customWidth="1"/>
    <col min="12293" max="12293" width="22.81640625" style="1" customWidth="1"/>
    <col min="12294" max="12294" width="14.1796875" style="1" customWidth="1"/>
    <col min="12295" max="12295" width="11.453125" style="1"/>
    <col min="12296" max="12296" width="17.453125" style="1" customWidth="1"/>
    <col min="12297" max="12544" width="11.453125" style="1"/>
    <col min="12545" max="12545" width="24.453125" style="1" customWidth="1"/>
    <col min="12546" max="12546" width="16.453125" style="1" customWidth="1"/>
    <col min="12547" max="12547" width="15.453125" style="1" customWidth="1"/>
    <col min="12548" max="12548" width="13.26953125" style="1" customWidth="1"/>
    <col min="12549" max="12549" width="22.81640625" style="1" customWidth="1"/>
    <col min="12550" max="12550" width="14.1796875" style="1" customWidth="1"/>
    <col min="12551" max="12551" width="11.453125" style="1"/>
    <col min="12552" max="12552" width="17.453125" style="1" customWidth="1"/>
    <col min="12553" max="12800" width="11.453125" style="1"/>
    <col min="12801" max="12801" width="24.453125" style="1" customWidth="1"/>
    <col min="12802" max="12802" width="16.453125" style="1" customWidth="1"/>
    <col min="12803" max="12803" width="15.453125" style="1" customWidth="1"/>
    <col min="12804" max="12804" width="13.26953125" style="1" customWidth="1"/>
    <col min="12805" max="12805" width="22.81640625" style="1" customWidth="1"/>
    <col min="12806" max="12806" width="14.1796875" style="1" customWidth="1"/>
    <col min="12807" max="12807" width="11.453125" style="1"/>
    <col min="12808" max="12808" width="17.453125" style="1" customWidth="1"/>
    <col min="12809" max="13056" width="11.453125" style="1"/>
    <col min="13057" max="13057" width="24.453125" style="1" customWidth="1"/>
    <col min="13058" max="13058" width="16.453125" style="1" customWidth="1"/>
    <col min="13059" max="13059" width="15.453125" style="1" customWidth="1"/>
    <col min="13060" max="13060" width="13.26953125" style="1" customWidth="1"/>
    <col min="13061" max="13061" width="22.81640625" style="1" customWidth="1"/>
    <col min="13062" max="13062" width="14.1796875" style="1" customWidth="1"/>
    <col min="13063" max="13063" width="11.453125" style="1"/>
    <col min="13064" max="13064" width="17.453125" style="1" customWidth="1"/>
    <col min="13065" max="13312" width="11.453125" style="1"/>
    <col min="13313" max="13313" width="24.453125" style="1" customWidth="1"/>
    <col min="13314" max="13314" width="16.453125" style="1" customWidth="1"/>
    <col min="13315" max="13315" width="15.453125" style="1" customWidth="1"/>
    <col min="13316" max="13316" width="13.26953125" style="1" customWidth="1"/>
    <col min="13317" max="13317" width="22.81640625" style="1" customWidth="1"/>
    <col min="13318" max="13318" width="14.1796875" style="1" customWidth="1"/>
    <col min="13319" max="13319" width="11.453125" style="1"/>
    <col min="13320" max="13320" width="17.453125" style="1" customWidth="1"/>
    <col min="13321" max="13568" width="11.453125" style="1"/>
    <col min="13569" max="13569" width="24.453125" style="1" customWidth="1"/>
    <col min="13570" max="13570" width="16.453125" style="1" customWidth="1"/>
    <col min="13571" max="13571" width="15.453125" style="1" customWidth="1"/>
    <col min="13572" max="13572" width="13.26953125" style="1" customWidth="1"/>
    <col min="13573" max="13573" width="22.81640625" style="1" customWidth="1"/>
    <col min="13574" max="13574" width="14.1796875" style="1" customWidth="1"/>
    <col min="13575" max="13575" width="11.453125" style="1"/>
    <col min="13576" max="13576" width="17.453125" style="1" customWidth="1"/>
    <col min="13577" max="13824" width="11.453125" style="1"/>
    <col min="13825" max="13825" width="24.453125" style="1" customWidth="1"/>
    <col min="13826" max="13826" width="16.453125" style="1" customWidth="1"/>
    <col min="13827" max="13827" width="15.453125" style="1" customWidth="1"/>
    <col min="13828" max="13828" width="13.26953125" style="1" customWidth="1"/>
    <col min="13829" max="13829" width="22.81640625" style="1" customWidth="1"/>
    <col min="13830" max="13830" width="14.1796875" style="1" customWidth="1"/>
    <col min="13831" max="13831" width="11.453125" style="1"/>
    <col min="13832" max="13832" width="17.453125" style="1" customWidth="1"/>
    <col min="13833" max="14080" width="11.453125" style="1"/>
    <col min="14081" max="14081" width="24.453125" style="1" customWidth="1"/>
    <col min="14082" max="14082" width="16.453125" style="1" customWidth="1"/>
    <col min="14083" max="14083" width="15.453125" style="1" customWidth="1"/>
    <col min="14084" max="14084" width="13.26953125" style="1" customWidth="1"/>
    <col min="14085" max="14085" width="22.81640625" style="1" customWidth="1"/>
    <col min="14086" max="14086" width="14.1796875" style="1" customWidth="1"/>
    <col min="14087" max="14087" width="11.453125" style="1"/>
    <col min="14088" max="14088" width="17.453125" style="1" customWidth="1"/>
    <col min="14089" max="14336" width="11.453125" style="1"/>
    <col min="14337" max="14337" width="24.453125" style="1" customWidth="1"/>
    <col min="14338" max="14338" width="16.453125" style="1" customWidth="1"/>
    <col min="14339" max="14339" width="15.453125" style="1" customWidth="1"/>
    <col min="14340" max="14340" width="13.26953125" style="1" customWidth="1"/>
    <col min="14341" max="14341" width="22.81640625" style="1" customWidth="1"/>
    <col min="14342" max="14342" width="14.1796875" style="1" customWidth="1"/>
    <col min="14343" max="14343" width="11.453125" style="1"/>
    <col min="14344" max="14344" width="17.453125" style="1" customWidth="1"/>
    <col min="14345" max="14592" width="11.453125" style="1"/>
    <col min="14593" max="14593" width="24.453125" style="1" customWidth="1"/>
    <col min="14594" max="14594" width="16.453125" style="1" customWidth="1"/>
    <col min="14595" max="14595" width="15.453125" style="1" customWidth="1"/>
    <col min="14596" max="14596" width="13.26953125" style="1" customWidth="1"/>
    <col min="14597" max="14597" width="22.81640625" style="1" customWidth="1"/>
    <col min="14598" max="14598" width="14.1796875" style="1" customWidth="1"/>
    <col min="14599" max="14599" width="11.453125" style="1"/>
    <col min="14600" max="14600" width="17.453125" style="1" customWidth="1"/>
    <col min="14601" max="14848" width="11.453125" style="1"/>
    <col min="14849" max="14849" width="24.453125" style="1" customWidth="1"/>
    <col min="14850" max="14850" width="16.453125" style="1" customWidth="1"/>
    <col min="14851" max="14851" width="15.453125" style="1" customWidth="1"/>
    <col min="14852" max="14852" width="13.26953125" style="1" customWidth="1"/>
    <col min="14853" max="14853" width="22.81640625" style="1" customWidth="1"/>
    <col min="14854" max="14854" width="14.1796875" style="1" customWidth="1"/>
    <col min="14855" max="14855" width="11.453125" style="1"/>
    <col min="14856" max="14856" width="17.453125" style="1" customWidth="1"/>
    <col min="14857" max="15104" width="11.453125" style="1"/>
    <col min="15105" max="15105" width="24.453125" style="1" customWidth="1"/>
    <col min="15106" max="15106" width="16.453125" style="1" customWidth="1"/>
    <col min="15107" max="15107" width="15.453125" style="1" customWidth="1"/>
    <col min="15108" max="15108" width="13.26953125" style="1" customWidth="1"/>
    <col min="15109" max="15109" width="22.81640625" style="1" customWidth="1"/>
    <col min="15110" max="15110" width="14.1796875" style="1" customWidth="1"/>
    <col min="15111" max="15111" width="11.453125" style="1"/>
    <col min="15112" max="15112" width="17.453125" style="1" customWidth="1"/>
    <col min="15113" max="15360" width="11.453125" style="1"/>
    <col min="15361" max="15361" width="24.453125" style="1" customWidth="1"/>
    <col min="15362" max="15362" width="16.453125" style="1" customWidth="1"/>
    <col min="15363" max="15363" width="15.453125" style="1" customWidth="1"/>
    <col min="15364" max="15364" width="13.26953125" style="1" customWidth="1"/>
    <col min="15365" max="15365" width="22.81640625" style="1" customWidth="1"/>
    <col min="15366" max="15366" width="14.1796875" style="1" customWidth="1"/>
    <col min="15367" max="15367" width="11.453125" style="1"/>
    <col min="15368" max="15368" width="17.453125" style="1" customWidth="1"/>
    <col min="15369" max="15616" width="11.453125" style="1"/>
    <col min="15617" max="15617" width="24.453125" style="1" customWidth="1"/>
    <col min="15618" max="15618" width="16.453125" style="1" customWidth="1"/>
    <col min="15619" max="15619" width="15.453125" style="1" customWidth="1"/>
    <col min="15620" max="15620" width="13.26953125" style="1" customWidth="1"/>
    <col min="15621" max="15621" width="22.81640625" style="1" customWidth="1"/>
    <col min="15622" max="15622" width="14.1796875" style="1" customWidth="1"/>
    <col min="15623" max="15623" width="11.453125" style="1"/>
    <col min="15624" max="15624" width="17.453125" style="1" customWidth="1"/>
    <col min="15625" max="15872" width="11.453125" style="1"/>
    <col min="15873" max="15873" width="24.453125" style="1" customWidth="1"/>
    <col min="15874" max="15874" width="16.453125" style="1" customWidth="1"/>
    <col min="15875" max="15875" width="15.453125" style="1" customWidth="1"/>
    <col min="15876" max="15876" width="13.26953125" style="1" customWidth="1"/>
    <col min="15877" max="15877" width="22.81640625" style="1" customWidth="1"/>
    <col min="15878" max="15878" width="14.1796875" style="1" customWidth="1"/>
    <col min="15879" max="15879" width="11.453125" style="1"/>
    <col min="15880" max="15880" width="17.453125" style="1" customWidth="1"/>
    <col min="15881" max="16128" width="11.453125" style="1"/>
    <col min="16129" max="16129" width="24.453125" style="1" customWidth="1"/>
    <col min="16130" max="16130" width="16.453125" style="1" customWidth="1"/>
    <col min="16131" max="16131" width="15.453125" style="1" customWidth="1"/>
    <col min="16132" max="16132" width="13.26953125" style="1" customWidth="1"/>
    <col min="16133" max="16133" width="22.81640625" style="1" customWidth="1"/>
    <col min="16134" max="16134" width="14.1796875" style="1" customWidth="1"/>
    <col min="16135" max="16135" width="11.453125" style="1"/>
    <col min="16136" max="16136" width="17.453125" style="1" customWidth="1"/>
    <col min="16137" max="16384" width="11.453125" style="1"/>
  </cols>
  <sheetData>
    <row r="1" spans="1:14" ht="6.75" customHeight="1" thickBot="1" x14ac:dyDescent="0.35"/>
    <row r="2" spans="1:14" ht="16" thickBot="1" x14ac:dyDescent="0.35">
      <c r="A2" s="31" t="s">
        <v>8</v>
      </c>
      <c r="B2" s="18"/>
      <c r="C2" s="18"/>
      <c r="D2" s="18"/>
      <c r="E2" s="18"/>
      <c r="F2" s="18"/>
      <c r="G2" s="18"/>
      <c r="H2" s="18"/>
      <c r="I2" s="19"/>
    </row>
    <row r="3" spans="1:14" ht="5.25" customHeight="1" x14ac:dyDescent="0.3"/>
    <row r="4" spans="1:14" x14ac:dyDescent="0.3">
      <c r="A4" s="132" t="s">
        <v>66</v>
      </c>
    </row>
    <row r="5" spans="1:14" ht="14.5" x14ac:dyDescent="0.35">
      <c r="A5" s="2" t="s">
        <v>36</v>
      </c>
    </row>
    <row r="6" spans="1:14" ht="26" x14ac:dyDescent="0.3">
      <c r="A6" s="184" t="s">
        <v>42</v>
      </c>
      <c r="B6" s="135" t="s">
        <v>15</v>
      </c>
      <c r="F6" s="35" t="s">
        <v>0</v>
      </c>
      <c r="G6" s="37" t="s">
        <v>1</v>
      </c>
      <c r="K6" s="99" t="s">
        <v>37</v>
      </c>
      <c r="L6" s="100" t="s">
        <v>38</v>
      </c>
      <c r="N6" s="100" t="s">
        <v>39</v>
      </c>
    </row>
    <row r="7" spans="1:14" x14ac:dyDescent="0.3">
      <c r="A7" s="179"/>
      <c r="B7" s="138">
        <v>17702</v>
      </c>
      <c r="F7" s="36">
        <v>1</v>
      </c>
      <c r="G7" s="38">
        <v>12</v>
      </c>
      <c r="K7" s="101">
        <v>26549</v>
      </c>
      <c r="L7" s="102">
        <v>17702</v>
      </c>
      <c r="M7" s="48"/>
      <c r="N7" s="102">
        <v>45354</v>
      </c>
    </row>
    <row r="8" spans="1:14" x14ac:dyDescent="0.3">
      <c r="A8" s="218" t="s">
        <v>56</v>
      </c>
      <c r="B8" s="138">
        <v>9770</v>
      </c>
      <c r="F8" s="20"/>
      <c r="G8" s="21" t="s">
        <v>9</v>
      </c>
      <c r="H8" s="22">
        <f>G7*F7</f>
        <v>12</v>
      </c>
      <c r="I8" s="23" t="str">
        <f>G6</f>
        <v>meses</v>
      </c>
      <c r="K8" s="103">
        <v>12620</v>
      </c>
      <c r="L8" s="104">
        <v>9770</v>
      </c>
      <c r="M8" s="48"/>
      <c r="N8" s="104">
        <v>21522</v>
      </c>
    </row>
    <row r="9" spans="1:14" x14ac:dyDescent="0.3">
      <c r="A9" s="218">
        <v>3</v>
      </c>
      <c r="B9" s="138">
        <v>6528</v>
      </c>
      <c r="K9" s="105">
        <v>7672</v>
      </c>
      <c r="L9" s="106">
        <v>6528</v>
      </c>
      <c r="M9" s="48"/>
      <c r="N9" s="106">
        <v>13087</v>
      </c>
    </row>
    <row r="10" spans="1:14" ht="52" x14ac:dyDescent="0.3">
      <c r="A10" s="180"/>
      <c r="D10" s="34" t="s">
        <v>15</v>
      </c>
      <c r="E10" s="32" t="s">
        <v>16</v>
      </c>
      <c r="F10" s="5"/>
      <c r="G10" s="17"/>
      <c r="H10" s="33" t="s">
        <v>17</v>
      </c>
      <c r="I10" s="5"/>
    </row>
    <row r="11" spans="1:14" x14ac:dyDescent="0.3">
      <c r="A11" s="180"/>
      <c r="C11" s="3" t="s">
        <v>10</v>
      </c>
      <c r="D11" s="4">
        <f>B7</f>
        <v>17702</v>
      </c>
      <c r="E11" s="24">
        <f>H8</f>
        <v>12</v>
      </c>
      <c r="F11" s="5" t="str">
        <f>G6</f>
        <v>meses</v>
      </c>
      <c r="H11" s="6">
        <f>G7-E11</f>
        <v>0</v>
      </c>
      <c r="I11" s="4" t="str">
        <f>G6</f>
        <v>meses</v>
      </c>
    </row>
    <row r="12" spans="1:14" x14ac:dyDescent="0.3">
      <c r="A12" s="218" t="s">
        <v>56</v>
      </c>
      <c r="B12" s="160"/>
      <c r="C12" s="161" t="s">
        <v>57</v>
      </c>
      <c r="D12" s="4">
        <f>B8</f>
        <v>9770</v>
      </c>
      <c r="E12" s="7">
        <f>D12*E11/D11</f>
        <v>6.622980454185968</v>
      </c>
      <c r="F12" s="5" t="str">
        <f>G6</f>
        <v>meses</v>
      </c>
      <c r="H12" s="6">
        <f>G7-E12</f>
        <v>5.377019545814032</v>
      </c>
      <c r="I12" s="4" t="str">
        <f>G6</f>
        <v>meses</v>
      </c>
    </row>
    <row r="13" spans="1:14" x14ac:dyDescent="0.3">
      <c r="A13" s="218">
        <v>3</v>
      </c>
      <c r="B13" s="160"/>
      <c r="C13" s="161" t="s">
        <v>58</v>
      </c>
      <c r="D13" s="4">
        <f>B9</f>
        <v>6528</v>
      </c>
      <c r="E13" s="7">
        <f>D13*E11/D11</f>
        <v>4.4252626821828045</v>
      </c>
      <c r="F13" s="5" t="str">
        <f>G6</f>
        <v>meses</v>
      </c>
      <c r="H13" s="6">
        <f>G7-E13</f>
        <v>7.5747373178171955</v>
      </c>
      <c r="I13" s="6" t="str">
        <f>G6</f>
        <v>meses</v>
      </c>
    </row>
    <row r="14" spans="1:14" x14ac:dyDescent="0.3">
      <c r="I14" s="8"/>
    </row>
    <row r="15" spans="1:14" x14ac:dyDescent="0.3">
      <c r="E15" s="9" t="s">
        <v>2</v>
      </c>
      <c r="F15" s="44">
        <f>E12-E13</f>
        <v>2.1977177720031635</v>
      </c>
      <c r="G15" s="10" t="str">
        <f>F12</f>
        <v>meses</v>
      </c>
      <c r="H15" s="10" t="s">
        <v>3</v>
      </c>
      <c r="I15" s="11">
        <f>H8</f>
        <v>12</v>
      </c>
      <c r="J15" s="12" t="str">
        <f>G6</f>
        <v>meses</v>
      </c>
    </row>
    <row r="16" spans="1:14" x14ac:dyDescent="0.3">
      <c r="E16" s="13"/>
      <c r="F16" s="92">
        <f>F15*(365.25/12)</f>
        <v>66.893034685346294</v>
      </c>
      <c r="G16" s="25" t="s">
        <v>4</v>
      </c>
      <c r="H16" s="14" t="s">
        <v>5</v>
      </c>
      <c r="I16" s="15">
        <f>H8</f>
        <v>12</v>
      </c>
      <c r="J16" s="16" t="str">
        <f>G6</f>
        <v>meses</v>
      </c>
    </row>
    <row r="17" spans="1:11" ht="13.5" thickBot="1" x14ac:dyDescent="0.35"/>
    <row r="18" spans="1:11" ht="33" customHeight="1" thickBot="1" x14ac:dyDescent="0.35">
      <c r="A18" s="210" t="s">
        <v>64</v>
      </c>
      <c r="B18" s="211"/>
      <c r="C18" s="211"/>
      <c r="D18" s="211"/>
      <c r="E18" s="212"/>
      <c r="F18" s="45"/>
      <c r="G18" s="213" t="s">
        <v>20</v>
      </c>
      <c r="H18" s="214"/>
      <c r="I18" s="215"/>
      <c r="J18" s="47"/>
      <c r="K18" s="47"/>
    </row>
    <row r="19" spans="1:11" ht="41.25" customHeight="1" x14ac:dyDescent="0.3">
      <c r="A19" s="26"/>
      <c r="B19" s="205" t="str">
        <f>C12</f>
        <v>SG PDL1+, Avelumab + Mej Tto Soporte, n= 189</v>
      </c>
      <c r="C19" s="205" t="str">
        <f>C13</f>
        <v>SG PDL1+, Mej Tto Soporte, n= 169</v>
      </c>
      <c r="D19" s="43"/>
      <c r="E19" s="43"/>
      <c r="F19" s="43"/>
      <c r="G19" s="108" t="str">
        <f>C12</f>
        <v>SG PDL1+, Avelumab + Mej Tto Soporte, n= 189</v>
      </c>
      <c r="H19" s="108" t="str">
        <f>C13</f>
        <v>SG PDL1+, Mej Tto Soporte, n= 169</v>
      </c>
      <c r="I19" s="43"/>
      <c r="J19" s="43"/>
      <c r="K19" s="43"/>
    </row>
    <row r="20" spans="1:11" ht="39" x14ac:dyDescent="0.3">
      <c r="A20" s="27" t="s">
        <v>11</v>
      </c>
      <c r="B20" s="40" t="s">
        <v>6</v>
      </c>
      <c r="C20" s="97" t="s">
        <v>6</v>
      </c>
      <c r="D20" s="40" t="s">
        <v>7</v>
      </c>
      <c r="E20" s="40" t="s">
        <v>7</v>
      </c>
      <c r="F20" s="47"/>
      <c r="G20" s="40" t="s">
        <v>21</v>
      </c>
      <c r="H20" s="40" t="s">
        <v>21</v>
      </c>
      <c r="I20" s="40" t="s">
        <v>22</v>
      </c>
      <c r="J20" s="47"/>
      <c r="K20" s="47"/>
    </row>
    <row r="21" spans="1:11" x14ac:dyDescent="0.3">
      <c r="A21" s="28" t="str">
        <f>CONCATENATE(G7," ",G6)</f>
        <v>12 meses</v>
      </c>
      <c r="B21" s="42" t="str">
        <f>F12</f>
        <v>meses</v>
      </c>
      <c r="C21" s="98" t="str">
        <f>F12</f>
        <v>meses</v>
      </c>
      <c r="D21" s="42" t="str">
        <f>G15</f>
        <v>meses</v>
      </c>
      <c r="E21" s="42" t="str">
        <f>G16</f>
        <v>días</v>
      </c>
      <c r="F21" s="47"/>
      <c r="G21" s="42" t="s">
        <v>1</v>
      </c>
      <c r="H21" s="42" t="s">
        <v>1</v>
      </c>
      <c r="I21" s="42" t="s">
        <v>1</v>
      </c>
      <c r="J21" s="47"/>
      <c r="K21" s="47"/>
    </row>
    <row r="22" spans="1:11" s="30" customFormat="1" ht="5.25" customHeight="1" x14ac:dyDescent="0.3">
      <c r="A22" s="29"/>
      <c r="B22" s="43"/>
      <c r="C22" s="43"/>
      <c r="D22" s="43"/>
      <c r="E22" s="43"/>
      <c r="F22" s="47"/>
      <c r="G22" s="43"/>
      <c r="H22" s="29"/>
      <c r="I22" s="29"/>
      <c r="J22" s="206"/>
      <c r="K22" s="206"/>
    </row>
    <row r="23" spans="1:11" ht="42.75" customHeight="1" x14ac:dyDescent="0.3">
      <c r="A23" s="207" t="str">
        <f>A6</f>
        <v>Supervivencia libre de enfermedad</v>
      </c>
      <c r="B23" s="151">
        <f>E12</f>
        <v>6.622980454185968</v>
      </c>
      <c r="C23" s="151">
        <f>E13</f>
        <v>4.4252626821828045</v>
      </c>
      <c r="D23" s="151">
        <f>F15</f>
        <v>2.1977177720031635</v>
      </c>
      <c r="E23" s="186">
        <f>F16</f>
        <v>66.893034685346294</v>
      </c>
      <c r="F23" s="47"/>
      <c r="G23" s="151">
        <v>5.7</v>
      </c>
      <c r="H23" s="153">
        <v>2.1</v>
      </c>
      <c r="I23" s="151">
        <f>G23-H23</f>
        <v>3.6</v>
      </c>
      <c r="J23" s="47"/>
      <c r="K23" s="47"/>
    </row>
    <row r="24" spans="1:11" ht="3.75" customHeight="1" x14ac:dyDescent="0.3">
      <c r="A24" s="208"/>
      <c r="B24" s="209"/>
      <c r="C24" s="209"/>
      <c r="D24" s="209"/>
      <c r="E24" s="47"/>
      <c r="F24" s="47"/>
      <c r="G24" s="46"/>
      <c r="H24" s="47"/>
      <c r="I24" s="47"/>
      <c r="J24" s="47"/>
      <c r="K24" s="47"/>
    </row>
    <row r="25" spans="1:11" ht="69.5" customHeight="1" x14ac:dyDescent="0.3">
      <c r="A25" s="216" t="s">
        <v>60</v>
      </c>
      <c r="B25" s="216"/>
      <c r="C25" s="216"/>
      <c r="D25" s="216"/>
      <c r="E25" s="216"/>
      <c r="F25" s="47"/>
      <c r="G25" s="47"/>
      <c r="H25" s="47"/>
      <c r="I25" s="47"/>
      <c r="J25" s="47"/>
      <c r="K25" s="47"/>
    </row>
    <row r="26" spans="1:11" x14ac:dyDescent="0.3">
      <c r="A26" s="47"/>
      <c r="B26" s="47"/>
      <c r="C26" s="47"/>
      <c r="D26" s="47"/>
      <c r="E26" s="47"/>
      <c r="F26" s="47"/>
      <c r="G26" s="187" t="s">
        <v>46</v>
      </c>
      <c r="H26" s="188" t="str">
        <f>F11</f>
        <v>meses</v>
      </c>
      <c r="I26" s="47"/>
      <c r="J26" s="47"/>
      <c r="K26" s="188" t="s">
        <v>4</v>
      </c>
    </row>
    <row r="27" spans="1:11" x14ac:dyDescent="0.3">
      <c r="A27" s="47"/>
      <c r="B27" s="47"/>
      <c r="C27" s="47"/>
      <c r="D27" s="47"/>
      <c r="E27" s="47"/>
      <c r="F27" s="47"/>
      <c r="G27" s="189" t="s">
        <v>12</v>
      </c>
      <c r="H27" s="190">
        <f>G7-H28-H29</f>
        <v>5.3770195458140329</v>
      </c>
      <c r="I27" s="191">
        <f>H27/H30</f>
        <v>0.44808496215116939</v>
      </c>
      <c r="J27" s="47"/>
      <c r="K27" s="192">
        <f>H27*365.25/12</f>
        <v>163.66303242571462</v>
      </c>
    </row>
    <row r="28" spans="1:11" x14ac:dyDescent="0.3">
      <c r="A28" s="47"/>
      <c r="B28" s="47"/>
      <c r="C28" s="47"/>
      <c r="D28" s="47"/>
      <c r="E28" s="47"/>
      <c r="F28" s="47"/>
      <c r="G28" s="194" t="s">
        <v>14</v>
      </c>
      <c r="H28" s="195">
        <f>D23</f>
        <v>2.1977177720031635</v>
      </c>
      <c r="I28" s="196">
        <f>H28/H30</f>
        <v>0.18314314766693029</v>
      </c>
      <c r="J28" s="47"/>
      <c r="K28" s="197">
        <f t="shared" ref="K28:K30" si="0">H28*365.25/12</f>
        <v>66.893034685346294</v>
      </c>
    </row>
    <row r="29" spans="1:11" x14ac:dyDescent="0.3">
      <c r="A29" s="47"/>
      <c r="B29" s="47"/>
      <c r="C29" s="47"/>
      <c r="D29" s="47"/>
      <c r="E29" s="47"/>
      <c r="F29" s="198"/>
      <c r="G29" s="199" t="s">
        <v>13</v>
      </c>
      <c r="H29" s="200">
        <f>C23</f>
        <v>4.4252626821828045</v>
      </c>
      <c r="I29" s="201">
        <f>H29/H30</f>
        <v>0.36877189018190037</v>
      </c>
      <c r="J29" s="198"/>
      <c r="K29" s="202">
        <f t="shared" si="0"/>
        <v>134.69393288893912</v>
      </c>
    </row>
    <row r="30" spans="1:11" x14ac:dyDescent="0.3">
      <c r="A30" s="47"/>
      <c r="B30" s="47"/>
      <c r="C30" s="47"/>
      <c r="D30" s="47"/>
      <c r="E30" s="47"/>
      <c r="F30" s="47"/>
      <c r="G30" s="47"/>
      <c r="H30" s="203">
        <f>SUM(H27:H29)</f>
        <v>12</v>
      </c>
      <c r="I30" s="47"/>
      <c r="J30" s="47"/>
      <c r="K30" s="204">
        <f t="shared" si="0"/>
        <v>365.25</v>
      </c>
    </row>
    <row r="31" spans="1:11" x14ac:dyDescent="0.3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x14ac:dyDescent="0.3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3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3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3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11" x14ac:dyDescent="0.3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3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3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3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1:11" x14ac:dyDescent="0.3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x14ac:dyDescent="0.3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x14ac:dyDescent="0.3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 x14ac:dyDescent="0.3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x14ac:dyDescent="0.3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x14ac:dyDescent="0.3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1:11" x14ac:dyDescent="0.3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x14ac:dyDescent="0.3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1" x14ac:dyDescent="0.3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x14ac:dyDescent="0.3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x14ac:dyDescent="0.3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1:11" x14ac:dyDescent="0.3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</row>
  </sheetData>
  <mergeCells count="5">
    <mergeCell ref="A18:E18"/>
    <mergeCell ref="G18:I18"/>
    <mergeCell ref="A25:E25"/>
    <mergeCell ref="A8:A9"/>
    <mergeCell ref="A12:A13"/>
  </mergeCells>
  <phoneticPr fontId="3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4"/>
  <sheetViews>
    <sheetView topLeftCell="A3" zoomScale="70" zoomScaleNormal="70" workbookViewId="0">
      <selection activeCell="A3" sqref="A3"/>
    </sheetView>
  </sheetViews>
  <sheetFormatPr baseColWidth="10" defaultRowHeight="14.5" x14ac:dyDescent="0.35"/>
  <cols>
    <col min="1" max="1" width="16.1796875" customWidth="1"/>
    <col min="3" max="4" width="10.54296875" customWidth="1"/>
    <col min="5" max="5" width="5.26953125" customWidth="1"/>
    <col min="6" max="20" width="3.7265625" customWidth="1"/>
    <col min="21" max="30" width="3.7265625" style="85" customWidth="1"/>
  </cols>
  <sheetData>
    <row r="1" spans="1:30" hidden="1" x14ac:dyDescent="0.35">
      <c r="A1" s="49" t="str">
        <f>B7</f>
        <v>meses</v>
      </c>
      <c r="B1" s="49" t="s">
        <v>23</v>
      </c>
      <c r="C1" s="49" t="s">
        <v>24</v>
      </c>
      <c r="D1" s="49" t="s">
        <v>25</v>
      </c>
      <c r="E1" s="49"/>
      <c r="F1" s="49"/>
      <c r="U1"/>
      <c r="V1"/>
      <c r="W1"/>
      <c r="X1"/>
      <c r="Y1"/>
      <c r="Z1"/>
      <c r="AA1"/>
      <c r="AB1"/>
      <c r="AC1"/>
      <c r="AD1"/>
    </row>
    <row r="2" spans="1:30" hidden="1" x14ac:dyDescent="0.35">
      <c r="A2" s="49" t="s">
        <v>26</v>
      </c>
      <c r="B2" s="49" t="s">
        <v>27</v>
      </c>
      <c r="C2" s="49" t="s">
        <v>28</v>
      </c>
      <c r="D2" s="49" t="s">
        <v>29</v>
      </c>
      <c r="E2" s="49" t="str">
        <f>CONCATENATE(B2," ",B5," ",C2," ",B11," ",B7)</f>
        <v>puede representarse llegando los 7 pacientes, a los 12 meses</v>
      </c>
      <c r="F2" s="49"/>
      <c r="U2"/>
      <c r="V2"/>
      <c r="W2"/>
      <c r="X2"/>
      <c r="Y2"/>
      <c r="Z2"/>
      <c r="AA2"/>
      <c r="AB2"/>
      <c r="AC2"/>
      <c r="AD2"/>
    </row>
    <row r="3" spans="1:30" ht="6.5" customHeight="1" thickBot="1" x14ac:dyDescent="0.4">
      <c r="A3" s="50"/>
      <c r="C3" s="50"/>
      <c r="D3" s="50"/>
      <c r="E3" s="50"/>
      <c r="F3" s="50"/>
      <c r="G3" s="51"/>
      <c r="H3" s="51"/>
      <c r="I3" s="51"/>
      <c r="J3" s="51"/>
      <c r="U3"/>
      <c r="V3"/>
      <c r="W3"/>
      <c r="X3"/>
      <c r="Y3"/>
      <c r="Z3"/>
      <c r="AA3"/>
      <c r="AB3"/>
      <c r="AC3"/>
      <c r="AD3"/>
    </row>
    <row r="4" spans="1:30" ht="43.5" customHeight="1" thickBot="1" x14ac:dyDescent="0.4">
      <c r="A4" s="225" t="s">
        <v>61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7"/>
      <c r="AA4"/>
      <c r="AB4"/>
      <c r="AC4"/>
      <c r="AD4"/>
    </row>
    <row r="5" spans="1:30" ht="26" x14ac:dyDescent="0.35">
      <c r="A5" s="125" t="s">
        <v>47</v>
      </c>
      <c r="B5" s="52">
        <f>E5+D5+C5</f>
        <v>7</v>
      </c>
      <c r="C5" s="53">
        <v>5</v>
      </c>
      <c r="D5" s="54">
        <v>1</v>
      </c>
      <c r="E5" s="55">
        <v>1</v>
      </c>
      <c r="G5" s="165" t="s">
        <v>66</v>
      </c>
      <c r="H5" s="165"/>
      <c r="I5" s="165"/>
      <c r="J5" s="165"/>
      <c r="U5"/>
      <c r="V5"/>
      <c r="W5"/>
      <c r="X5"/>
      <c r="Y5"/>
      <c r="Z5"/>
      <c r="AA5"/>
      <c r="AB5"/>
      <c r="AC5"/>
      <c r="AD5"/>
    </row>
    <row r="6" spans="1:30" ht="15" customHeight="1" x14ac:dyDescent="0.35">
      <c r="A6" s="50"/>
      <c r="C6" s="56"/>
      <c r="D6" s="57"/>
      <c r="E6" s="58"/>
      <c r="F6" s="50"/>
      <c r="G6" s="166" t="s">
        <v>36</v>
      </c>
      <c r="H6" s="166"/>
      <c r="I6" s="166"/>
      <c r="J6" s="166"/>
      <c r="U6"/>
      <c r="V6"/>
      <c r="W6"/>
      <c r="X6"/>
      <c r="Y6"/>
      <c r="Z6"/>
      <c r="AA6"/>
      <c r="AB6"/>
      <c r="AC6"/>
      <c r="AD6"/>
    </row>
    <row r="7" spans="1:30" ht="39.75" customHeight="1" x14ac:dyDescent="0.35">
      <c r="A7" s="126" t="s">
        <v>46</v>
      </c>
      <c r="B7" s="59" t="s">
        <v>1</v>
      </c>
      <c r="C7" s="60" t="str">
        <f>CONCATENATE(A1," ",B1," ",B5," ",C1)</f>
        <v>meses de los 7 del grupo Interv</v>
      </c>
      <c r="D7" s="60" t="str">
        <f>CONCATENATE(A1," ",B1," ",B5," ",D1)</f>
        <v>meses de los 7 del grupo Contr</v>
      </c>
      <c r="E7" s="50"/>
      <c r="F7" s="50"/>
      <c r="G7" s="50"/>
      <c r="H7" s="50"/>
      <c r="I7" s="50"/>
      <c r="J7" s="50"/>
      <c r="U7"/>
      <c r="V7"/>
      <c r="W7"/>
      <c r="X7"/>
      <c r="Y7"/>
      <c r="Z7"/>
      <c r="AA7"/>
      <c r="AB7"/>
      <c r="AC7"/>
      <c r="AD7"/>
    </row>
    <row r="8" spans="1:30" x14ac:dyDescent="0.35">
      <c r="A8" s="61" t="s">
        <v>12</v>
      </c>
      <c r="B8" s="62">
        <v>6.0406733702406505</v>
      </c>
      <c r="C8" s="63">
        <f>B8*B5</f>
        <v>42.28471359168455</v>
      </c>
      <c r="D8" s="219">
        <f>(B8+B9)*B5</f>
        <v>54.029149248672468</v>
      </c>
      <c r="E8" s="64"/>
      <c r="F8" s="64"/>
      <c r="G8" s="50"/>
      <c r="H8" s="50"/>
      <c r="I8" s="50"/>
      <c r="J8" s="50"/>
      <c r="U8"/>
      <c r="V8"/>
      <c r="W8"/>
      <c r="X8"/>
      <c r="Y8"/>
      <c r="Z8"/>
      <c r="AA8"/>
      <c r="AB8"/>
      <c r="AC8"/>
      <c r="AD8"/>
    </row>
    <row r="9" spans="1:30" ht="26.5" x14ac:dyDescent="0.35">
      <c r="A9" s="65" t="s">
        <v>14</v>
      </c>
      <c r="B9" s="66">
        <v>1.6777765224268446</v>
      </c>
      <c r="C9" s="220">
        <f>(B10+B9)*B5</f>
        <v>41.71528640831545</v>
      </c>
      <c r="D9" s="219"/>
      <c r="E9" s="57"/>
      <c r="F9" s="67"/>
      <c r="G9" s="50"/>
      <c r="H9" s="50"/>
      <c r="I9" s="50"/>
      <c r="J9" s="50"/>
      <c r="U9"/>
      <c r="V9"/>
      <c r="W9"/>
      <c r="X9"/>
      <c r="Y9"/>
      <c r="Z9"/>
      <c r="AA9"/>
      <c r="AB9"/>
      <c r="AC9"/>
      <c r="AD9"/>
    </row>
    <row r="10" spans="1:30" ht="26.5" x14ac:dyDescent="0.35">
      <c r="A10" s="68" t="s">
        <v>13</v>
      </c>
      <c r="B10" s="69">
        <v>4.2815501073325049</v>
      </c>
      <c r="C10" s="220"/>
      <c r="D10" s="70">
        <f>B10*B5</f>
        <v>29.970850751327532</v>
      </c>
      <c r="E10" s="56"/>
      <c r="F10" s="67"/>
      <c r="G10" s="50"/>
      <c r="H10" s="50"/>
      <c r="I10" s="50"/>
      <c r="J10" s="50"/>
      <c r="U10"/>
      <c r="V10"/>
      <c r="W10"/>
      <c r="X10"/>
      <c r="Y10"/>
      <c r="Z10"/>
      <c r="AA10"/>
      <c r="AB10"/>
      <c r="AC10"/>
      <c r="AD10"/>
    </row>
    <row r="11" spans="1:30" x14ac:dyDescent="0.35">
      <c r="A11" s="3"/>
      <c r="B11" s="71">
        <v>12</v>
      </c>
      <c r="C11" s="72">
        <f>C8+C9</f>
        <v>84</v>
      </c>
      <c r="D11" s="72">
        <f>D8+D10</f>
        <v>84</v>
      </c>
      <c r="E11" s="73"/>
      <c r="F11" s="73"/>
      <c r="G11" s="50"/>
      <c r="H11" s="50"/>
      <c r="I11" s="50"/>
      <c r="J11" s="50"/>
      <c r="U11"/>
      <c r="V11"/>
      <c r="W11"/>
      <c r="X11"/>
      <c r="Y11"/>
      <c r="Z11"/>
      <c r="AA11"/>
      <c r="AB11"/>
      <c r="AC11"/>
      <c r="AD11"/>
    </row>
    <row r="12" spans="1:30" ht="9" customHeight="1" x14ac:dyDescent="0.35">
      <c r="A12" s="50"/>
      <c r="B12" s="50"/>
      <c r="C12" s="50"/>
      <c r="D12" s="50"/>
      <c r="E12" s="50"/>
      <c r="F12" s="50"/>
      <c r="G12" s="50"/>
      <c r="H12" s="50"/>
      <c r="I12" s="50"/>
      <c r="J12" s="50"/>
      <c r="U12"/>
      <c r="V12"/>
      <c r="W12"/>
      <c r="X12"/>
      <c r="Y12"/>
      <c r="Z12"/>
      <c r="AA12"/>
      <c r="AB12"/>
      <c r="AC12"/>
      <c r="AD12"/>
    </row>
    <row r="13" spans="1:30" x14ac:dyDescent="0.35">
      <c r="A13" s="50"/>
      <c r="B13" s="50"/>
      <c r="C13" s="74">
        <f>(E5+D5)*B11</f>
        <v>24</v>
      </c>
      <c r="D13" s="74">
        <f>E5*B11</f>
        <v>12</v>
      </c>
      <c r="E13" s="50"/>
      <c r="F13" s="75" t="s">
        <v>31</v>
      </c>
      <c r="G13" s="50"/>
      <c r="H13" s="50"/>
      <c r="I13" s="50"/>
      <c r="J13" s="50"/>
      <c r="U13"/>
      <c r="V13"/>
      <c r="W13"/>
      <c r="X13"/>
      <c r="Y13"/>
      <c r="Z13"/>
      <c r="AA13"/>
      <c r="AB13"/>
      <c r="AC13"/>
      <c r="AD13"/>
    </row>
    <row r="14" spans="1:30" ht="36" customHeight="1" x14ac:dyDescent="0.35">
      <c r="A14" s="221" t="s">
        <v>32</v>
      </c>
      <c r="B14" s="221"/>
      <c r="C14" s="76">
        <f>C9-C13</f>
        <v>17.71528640831545</v>
      </c>
      <c r="D14" s="76">
        <f>D10-D13</f>
        <v>17.970850751327532</v>
      </c>
      <c r="F14" s="222" t="str">
        <f>IF((AND(((B9+B10)/B11)&gt;((D5+E5)/B5),(B10/B11)&gt;(E5/B5))),E2,#REF!)</f>
        <v>puede representarse llegando los 7 pacientes, a los 12 meses</v>
      </c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4"/>
      <c r="U14"/>
      <c r="V14"/>
      <c r="W14"/>
      <c r="X14"/>
      <c r="Y14"/>
      <c r="Z14"/>
      <c r="AA14"/>
      <c r="AB14"/>
      <c r="AC14"/>
      <c r="AD14"/>
    </row>
    <row r="15" spans="1:30" ht="12.75" customHeight="1" x14ac:dyDescent="0.35">
      <c r="A15" s="77"/>
      <c r="B15" s="77"/>
      <c r="C15" s="77"/>
      <c r="D15" s="77"/>
      <c r="F15" s="39"/>
      <c r="G15" s="39"/>
      <c r="H15" s="39"/>
      <c r="I15" s="39"/>
      <c r="J15" s="39"/>
      <c r="K15" s="39"/>
      <c r="N15" s="39"/>
      <c r="U15"/>
      <c r="V15"/>
      <c r="W15"/>
      <c r="X15"/>
      <c r="Y15"/>
      <c r="Z15"/>
      <c r="AA15"/>
      <c r="AB15"/>
      <c r="AC15"/>
      <c r="AD15"/>
    </row>
    <row r="16" spans="1:30" ht="12.75" customHeight="1" thickBot="1" x14ac:dyDescent="0.4">
      <c r="A16" s="77"/>
      <c r="B16" s="77"/>
      <c r="C16" s="77"/>
      <c r="D16" s="77"/>
      <c r="F16" s="39"/>
      <c r="G16" s="39"/>
      <c r="H16" s="39"/>
      <c r="I16" s="39"/>
      <c r="J16" s="39"/>
      <c r="K16" s="39"/>
      <c r="N16" s="39"/>
      <c r="U16"/>
      <c r="V16"/>
      <c r="W16"/>
      <c r="X16"/>
      <c r="Y16"/>
      <c r="Z16"/>
      <c r="AA16"/>
      <c r="AB16"/>
      <c r="AC16"/>
      <c r="AD16"/>
    </row>
    <row r="17" spans="1:30" ht="15" customHeight="1" thickBot="1" x14ac:dyDescent="0.4">
      <c r="A17" s="168" t="s">
        <v>35</v>
      </c>
      <c r="B17" s="169"/>
      <c r="C17" s="77"/>
      <c r="D17" s="77"/>
      <c r="F17" s="39" t="s">
        <v>62</v>
      </c>
      <c r="G17" s="39"/>
      <c r="H17" s="39"/>
      <c r="I17" s="39"/>
      <c r="J17" s="39"/>
      <c r="K17" s="39"/>
      <c r="L17" s="39"/>
      <c r="N17" s="39" t="s">
        <v>63</v>
      </c>
      <c r="O17" s="39"/>
      <c r="U17"/>
      <c r="V17"/>
      <c r="W17"/>
      <c r="X17"/>
      <c r="Y17"/>
      <c r="Z17"/>
      <c r="AA17"/>
      <c r="AB17"/>
      <c r="AC17"/>
      <c r="AD17"/>
    </row>
    <row r="18" spans="1:30" ht="15" thickBot="1" x14ac:dyDescent="0.4">
      <c r="A18" s="170" t="s">
        <v>52</v>
      </c>
      <c r="B18" s="167"/>
      <c r="C18" s="85"/>
      <c r="D18" s="78"/>
      <c r="F18" s="39" t="s">
        <v>33</v>
      </c>
      <c r="G18" s="39"/>
      <c r="H18" s="39"/>
      <c r="I18" s="39"/>
      <c r="J18" s="39"/>
      <c r="K18" s="39"/>
      <c r="U18"/>
      <c r="V18"/>
      <c r="W18"/>
      <c r="X18"/>
      <c r="Y18"/>
      <c r="Z18"/>
      <c r="AA18"/>
      <c r="AB18"/>
      <c r="AC18"/>
      <c r="AD18"/>
    </row>
    <row r="19" spans="1:30" ht="18.5" x14ac:dyDescent="0.35">
      <c r="A19" s="170" t="s">
        <v>53</v>
      </c>
      <c r="B19" s="167"/>
      <c r="C19" s="85"/>
      <c r="F19" s="89">
        <v>1</v>
      </c>
      <c r="G19" s="171">
        <v>2</v>
      </c>
      <c r="H19" s="93">
        <v>3</v>
      </c>
      <c r="I19" s="93">
        <v>4</v>
      </c>
      <c r="J19" s="93">
        <v>5</v>
      </c>
      <c r="K19" s="93">
        <v>6</v>
      </c>
      <c r="L19" s="93">
        <v>7</v>
      </c>
      <c r="N19" s="89">
        <v>1</v>
      </c>
      <c r="O19" s="172">
        <v>2</v>
      </c>
      <c r="P19" s="93">
        <v>3</v>
      </c>
      <c r="Q19" s="93">
        <v>4</v>
      </c>
      <c r="R19" s="93">
        <v>5</v>
      </c>
      <c r="S19" s="93">
        <v>6</v>
      </c>
      <c r="T19" s="93">
        <v>7</v>
      </c>
      <c r="U19"/>
      <c r="V19"/>
      <c r="W19"/>
      <c r="X19"/>
      <c r="Y19"/>
      <c r="Z19"/>
      <c r="AA19"/>
      <c r="AB19"/>
      <c r="AC19"/>
      <c r="AD19"/>
    </row>
    <row r="20" spans="1:30" x14ac:dyDescent="0.35">
      <c r="B20" s="167"/>
      <c r="C20" s="85"/>
      <c r="D20" s="79" t="s">
        <v>34</v>
      </c>
      <c r="E20" s="80">
        <v>1</v>
      </c>
      <c r="F20" s="81"/>
      <c r="G20" s="95"/>
      <c r="H20" s="81"/>
      <c r="I20" s="81"/>
      <c r="J20" s="81"/>
      <c r="K20" s="81"/>
      <c r="L20" s="81"/>
      <c r="N20" s="81"/>
      <c r="O20" s="95"/>
      <c r="P20" s="81"/>
      <c r="Q20" s="81"/>
      <c r="R20" s="81"/>
      <c r="S20" s="81"/>
      <c r="T20" s="81"/>
      <c r="U20" s="80">
        <v>1</v>
      </c>
      <c r="V20" s="177" t="s">
        <v>34</v>
      </c>
      <c r="W20" s="84"/>
      <c r="X20" s="84"/>
      <c r="Y20" s="84"/>
      <c r="Z20" s="84"/>
      <c r="AA20" s="84"/>
      <c r="AB20" s="84"/>
      <c r="AC20" s="84"/>
      <c r="AD20" s="84"/>
    </row>
    <row r="21" spans="1:30" x14ac:dyDescent="0.35">
      <c r="E21" s="80">
        <v>2</v>
      </c>
      <c r="F21" s="81"/>
      <c r="G21" s="95"/>
      <c r="H21" s="81"/>
      <c r="I21" s="81"/>
      <c r="J21" s="81"/>
      <c r="K21" s="81"/>
      <c r="L21" s="81"/>
      <c r="N21" s="81"/>
      <c r="O21" s="95"/>
      <c r="P21" s="81"/>
      <c r="Q21" s="81"/>
      <c r="R21" s="81"/>
      <c r="S21" s="81"/>
      <c r="T21" s="81"/>
      <c r="U21" s="80">
        <v>2</v>
      </c>
      <c r="V21" s="84"/>
      <c r="W21" s="84"/>
      <c r="X21" s="84"/>
      <c r="Y21" s="84"/>
      <c r="Z21" s="84"/>
      <c r="AA21" s="84"/>
      <c r="AB21" s="84"/>
      <c r="AC21" s="84"/>
      <c r="AD21" s="84"/>
    </row>
    <row r="22" spans="1:30" ht="15" thickBot="1" x14ac:dyDescent="0.4">
      <c r="E22" s="80">
        <v>3</v>
      </c>
      <c r="F22" s="81"/>
      <c r="G22" s="95"/>
      <c r="H22" s="81"/>
      <c r="I22" s="81"/>
      <c r="J22" s="81"/>
      <c r="K22" s="81"/>
      <c r="L22" s="81"/>
      <c r="N22" s="81"/>
      <c r="O22" s="95"/>
      <c r="P22" s="81"/>
      <c r="Q22" s="81"/>
      <c r="R22" s="81"/>
      <c r="S22" s="81"/>
      <c r="T22" s="81"/>
      <c r="U22" s="80">
        <v>3</v>
      </c>
      <c r="V22" s="84"/>
      <c r="W22" s="84"/>
      <c r="X22" s="84"/>
      <c r="Y22" s="84"/>
      <c r="Z22" s="84"/>
      <c r="AA22" s="84"/>
      <c r="AB22" s="84"/>
      <c r="AC22" s="84"/>
      <c r="AD22" s="84"/>
    </row>
    <row r="23" spans="1:30" x14ac:dyDescent="0.35">
      <c r="A23" s="109" t="s">
        <v>40</v>
      </c>
      <c r="B23" s="110"/>
      <c r="C23" s="110"/>
      <c r="D23" s="111"/>
      <c r="E23" s="80">
        <v>4</v>
      </c>
      <c r="F23" s="81"/>
      <c r="G23" s="95"/>
      <c r="H23" s="81"/>
      <c r="I23" s="81"/>
      <c r="J23" s="81"/>
      <c r="K23" s="175"/>
      <c r="L23" s="175"/>
      <c r="N23" s="81"/>
      <c r="O23" s="176"/>
      <c r="P23" s="175"/>
      <c r="Q23" s="175"/>
      <c r="R23" s="175"/>
      <c r="S23" s="175"/>
      <c r="T23" s="175"/>
      <c r="U23" s="80">
        <v>4</v>
      </c>
      <c r="V23" s="84"/>
      <c r="W23" s="84"/>
      <c r="X23" s="84"/>
      <c r="Y23" s="84"/>
      <c r="Z23" s="84"/>
      <c r="AA23" s="84"/>
      <c r="AB23" s="84"/>
      <c r="AC23" s="84"/>
      <c r="AD23" s="84"/>
    </row>
    <row r="24" spans="1:30" x14ac:dyDescent="0.35">
      <c r="A24" s="112" t="s">
        <v>43</v>
      </c>
      <c r="B24" s="113" t="s">
        <v>44</v>
      </c>
      <c r="C24" s="113" t="s">
        <v>45</v>
      </c>
      <c r="D24" s="114" t="s">
        <v>30</v>
      </c>
      <c r="E24" s="80">
        <v>5</v>
      </c>
      <c r="F24" s="81"/>
      <c r="G24" s="95"/>
      <c r="H24" s="175"/>
      <c r="I24" s="175"/>
      <c r="J24" s="175"/>
      <c r="K24" s="175"/>
      <c r="L24" s="175"/>
      <c r="N24" s="81"/>
      <c r="O24" s="176"/>
      <c r="P24" s="175"/>
      <c r="Q24" s="175"/>
      <c r="R24" s="175"/>
      <c r="S24" s="175"/>
      <c r="T24" s="175"/>
      <c r="U24" s="80">
        <v>5</v>
      </c>
      <c r="V24" s="84"/>
      <c r="W24" s="84"/>
      <c r="X24" s="84"/>
      <c r="Y24" s="84"/>
      <c r="Z24" s="84"/>
      <c r="AA24" s="84"/>
      <c r="AB24" s="84"/>
      <c r="AC24" s="84"/>
      <c r="AD24" s="84"/>
    </row>
    <row r="25" spans="1:30" x14ac:dyDescent="0.35">
      <c r="A25" s="123">
        <v>0.7177</v>
      </c>
      <c r="B25" s="107">
        <v>0.87</v>
      </c>
      <c r="C25" s="107">
        <f>B25-A25</f>
        <v>0.15229999999999999</v>
      </c>
      <c r="D25" s="116">
        <f>1/C25</f>
        <v>6.5659881812212744</v>
      </c>
      <c r="E25" s="80">
        <v>6</v>
      </c>
      <c r="F25" s="81"/>
      <c r="G25" s="95"/>
      <c r="H25" s="175"/>
      <c r="I25" s="175"/>
      <c r="J25" s="175"/>
      <c r="K25" s="175"/>
      <c r="L25" s="175"/>
      <c r="N25" s="81"/>
      <c r="O25" s="176"/>
      <c r="P25" s="175"/>
      <c r="Q25" s="175"/>
      <c r="R25" s="175"/>
      <c r="S25" s="175"/>
      <c r="T25" s="175"/>
      <c r="U25" s="80">
        <v>6</v>
      </c>
      <c r="V25" s="84"/>
      <c r="W25" s="84"/>
      <c r="X25" s="84"/>
      <c r="Y25" s="84"/>
      <c r="Z25" s="84"/>
      <c r="AA25" s="84"/>
      <c r="AB25" s="84"/>
      <c r="AC25" s="84"/>
      <c r="AD25" s="84"/>
    </row>
    <row r="26" spans="1:30" ht="15" thickBot="1" x14ac:dyDescent="0.4">
      <c r="A26" s="127" t="s">
        <v>48</v>
      </c>
      <c r="B26" s="117">
        <f>A25*D25</f>
        <v>4.712409717662509</v>
      </c>
      <c r="C26" s="118">
        <f>C25*D25</f>
        <v>1</v>
      </c>
      <c r="D26" s="119">
        <f>(1-B25)*D25</f>
        <v>0.85357846355876565</v>
      </c>
      <c r="E26" s="80">
        <v>7</v>
      </c>
      <c r="F26" s="81"/>
      <c r="G26" s="95"/>
      <c r="H26" s="175"/>
      <c r="I26" s="175"/>
      <c r="J26" s="175"/>
      <c r="K26" s="175"/>
      <c r="L26" s="175"/>
      <c r="N26" s="81"/>
      <c r="O26" s="176"/>
      <c r="P26" s="175"/>
      <c r="Q26" s="175"/>
      <c r="R26" s="175"/>
      <c r="S26" s="175"/>
      <c r="T26" s="175"/>
      <c r="U26" s="80">
        <v>7</v>
      </c>
    </row>
    <row r="27" spans="1:30" ht="15" thickBot="1" x14ac:dyDescent="0.4">
      <c r="E27" s="80">
        <v>8</v>
      </c>
      <c r="F27" s="81"/>
      <c r="G27" s="95"/>
      <c r="H27" s="175"/>
      <c r="I27" s="175"/>
      <c r="J27" s="175"/>
      <c r="K27" s="175"/>
      <c r="L27" s="175"/>
      <c r="N27" s="81"/>
      <c r="O27" s="176"/>
      <c r="P27" s="175"/>
      <c r="Q27" s="175"/>
      <c r="R27" s="175"/>
      <c r="S27" s="175"/>
      <c r="T27" s="175"/>
      <c r="U27" s="80">
        <v>8</v>
      </c>
    </row>
    <row r="28" spans="1:30" x14ac:dyDescent="0.35">
      <c r="A28" s="109" t="s">
        <v>41</v>
      </c>
      <c r="B28" s="110"/>
      <c r="C28" s="110"/>
      <c r="D28" s="111"/>
      <c r="E28" s="80">
        <v>9</v>
      </c>
      <c r="F28" s="81"/>
      <c r="G28" s="95"/>
      <c r="H28" s="175"/>
      <c r="I28" s="175"/>
      <c r="J28" s="175"/>
      <c r="K28" s="175"/>
      <c r="L28" s="175"/>
      <c r="N28" s="81"/>
      <c r="O28" s="176"/>
      <c r="P28" s="175"/>
      <c r="Q28" s="175"/>
      <c r="R28" s="175"/>
      <c r="S28" s="175"/>
      <c r="T28" s="175"/>
      <c r="U28" s="80">
        <v>9</v>
      </c>
    </row>
    <row r="29" spans="1:30" x14ac:dyDescent="0.35">
      <c r="A29" s="112" t="s">
        <v>43</v>
      </c>
      <c r="B29" s="113" t="s">
        <v>44</v>
      </c>
      <c r="C29" s="113" t="s">
        <v>45</v>
      </c>
      <c r="D29" s="114" t="s">
        <v>30</v>
      </c>
      <c r="E29" s="80">
        <v>10</v>
      </c>
      <c r="F29" s="81"/>
      <c r="G29" s="95"/>
      <c r="H29" s="175"/>
      <c r="I29" s="175"/>
      <c r="J29" s="175"/>
      <c r="K29" s="175"/>
      <c r="L29" s="175"/>
      <c r="N29" s="81"/>
      <c r="O29" s="176"/>
      <c r="P29" s="175"/>
      <c r="Q29" s="175"/>
      <c r="R29" s="175"/>
      <c r="S29" s="175"/>
      <c r="T29" s="175"/>
      <c r="U29" s="80">
        <v>10</v>
      </c>
    </row>
    <row r="30" spans="1:30" x14ac:dyDescent="0.35">
      <c r="A30" s="123">
        <v>0.71</v>
      </c>
      <c r="B30" s="107">
        <v>0.86599999999999999</v>
      </c>
      <c r="C30" s="107">
        <f>B30-A30</f>
        <v>0.15600000000000003</v>
      </c>
      <c r="D30" s="124">
        <f>1/C30</f>
        <v>6.4102564102564088</v>
      </c>
      <c r="E30" s="80">
        <v>11</v>
      </c>
      <c r="F30" s="81"/>
      <c r="G30" s="95"/>
      <c r="H30" s="175"/>
      <c r="I30" s="175"/>
      <c r="J30" s="175"/>
      <c r="K30" s="175"/>
      <c r="L30" s="175"/>
      <c r="N30" s="81"/>
      <c r="O30" s="176"/>
      <c r="P30" s="175"/>
      <c r="Q30" s="175"/>
      <c r="R30" s="175"/>
      <c r="S30" s="175"/>
      <c r="T30" s="175"/>
      <c r="U30" s="80">
        <v>11</v>
      </c>
    </row>
    <row r="31" spans="1:30" ht="15" thickBot="1" x14ac:dyDescent="0.4">
      <c r="A31" s="127" t="s">
        <v>48</v>
      </c>
      <c r="B31" s="117">
        <f>A30*D30</f>
        <v>4.5512820512820502</v>
      </c>
      <c r="C31" s="120">
        <f>C30*D30</f>
        <v>1</v>
      </c>
      <c r="D31" s="119">
        <f>(1-B30)*D30</f>
        <v>0.85897435897435881</v>
      </c>
      <c r="E31" s="80">
        <v>12</v>
      </c>
      <c r="F31" s="81"/>
      <c r="G31" s="95"/>
      <c r="H31" s="175"/>
      <c r="I31" s="175"/>
      <c r="J31" s="175"/>
      <c r="K31" s="175"/>
      <c r="L31" s="175"/>
      <c r="N31" s="81"/>
      <c r="O31" s="176"/>
      <c r="P31" s="175"/>
      <c r="Q31" s="175"/>
      <c r="R31" s="175"/>
      <c r="S31" s="175"/>
      <c r="T31" s="175"/>
      <c r="U31" s="80">
        <v>12</v>
      </c>
    </row>
    <row r="32" spans="1:30" s="87" customFormat="1" ht="19" thickBot="1" x14ac:dyDescent="0.5">
      <c r="F32" s="90">
        <v>1</v>
      </c>
      <c r="G32" s="173">
        <v>2</v>
      </c>
      <c r="H32" s="93">
        <v>3</v>
      </c>
      <c r="I32" s="93">
        <v>4</v>
      </c>
      <c r="J32" s="93">
        <v>5</v>
      </c>
      <c r="K32" s="93">
        <v>6</v>
      </c>
      <c r="L32" s="93">
        <v>7</v>
      </c>
      <c r="M32"/>
      <c r="N32" s="89">
        <v>1</v>
      </c>
      <c r="O32" s="174">
        <v>2</v>
      </c>
      <c r="P32" s="93">
        <v>3</v>
      </c>
      <c r="Q32" s="93">
        <v>4</v>
      </c>
      <c r="R32" s="93">
        <v>5</v>
      </c>
      <c r="S32" s="93">
        <v>6</v>
      </c>
      <c r="T32" s="93">
        <v>7</v>
      </c>
      <c r="V32" s="88"/>
      <c r="W32" s="88"/>
      <c r="X32" s="88"/>
      <c r="Y32" s="88"/>
      <c r="Z32" s="88"/>
      <c r="AA32" s="88"/>
      <c r="AB32" s="88"/>
      <c r="AC32" s="88"/>
      <c r="AD32" s="88"/>
    </row>
    <row r="33" spans="6:30" x14ac:dyDescent="0.35">
      <c r="F33" s="39" t="s">
        <v>33</v>
      </c>
      <c r="G33" s="39"/>
      <c r="H33" s="39"/>
      <c r="I33" s="39"/>
      <c r="J33" s="39"/>
      <c r="K33" s="39"/>
      <c r="L33" s="39"/>
      <c r="M33" s="39"/>
      <c r="N33" s="39"/>
      <c r="U33"/>
      <c r="V33"/>
      <c r="W33"/>
      <c r="X33"/>
      <c r="Y33"/>
      <c r="Z33"/>
      <c r="AA33"/>
      <c r="AB33"/>
      <c r="AC33"/>
      <c r="AD33"/>
    </row>
    <row r="34" spans="6:30" x14ac:dyDescent="0.35">
      <c r="F34" s="39" t="s">
        <v>62</v>
      </c>
      <c r="G34" s="39"/>
      <c r="H34" s="39"/>
      <c r="I34" s="39"/>
      <c r="J34" s="39"/>
      <c r="K34" s="39"/>
      <c r="L34" s="39"/>
      <c r="N34" s="39" t="s">
        <v>63</v>
      </c>
      <c r="O34" s="39"/>
      <c r="U34"/>
      <c r="V34"/>
      <c r="W34"/>
      <c r="X34"/>
      <c r="Y34"/>
      <c r="Z34"/>
      <c r="AA34"/>
      <c r="AB34"/>
      <c r="AC34"/>
      <c r="AD34"/>
    </row>
  </sheetData>
  <mergeCells count="5">
    <mergeCell ref="D8:D9"/>
    <mergeCell ref="C9:C10"/>
    <mergeCell ref="A14:B14"/>
    <mergeCell ref="F14:T14"/>
    <mergeCell ref="A4:Z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3"/>
  <sheetViews>
    <sheetView topLeftCell="A3" zoomScale="70" zoomScaleNormal="70" workbookViewId="0">
      <selection activeCell="A3" sqref="A3"/>
    </sheetView>
  </sheetViews>
  <sheetFormatPr baseColWidth="10" defaultRowHeight="14.5" x14ac:dyDescent="0.35"/>
  <cols>
    <col min="1" max="1" width="15.90625" customWidth="1"/>
    <col min="3" max="4" width="10.54296875" customWidth="1"/>
    <col min="5" max="5" width="5.26953125" customWidth="1"/>
    <col min="6" max="6" width="3.7265625" customWidth="1"/>
    <col min="7" max="12" width="3.7265625" style="85" customWidth="1"/>
    <col min="13" max="17" width="3.7265625" customWidth="1"/>
    <col min="18" max="30" width="3.90625" customWidth="1"/>
  </cols>
  <sheetData>
    <row r="1" spans="1:21" hidden="1" x14ac:dyDescent="0.35">
      <c r="A1" s="49" t="str">
        <f>B7</f>
        <v>meses</v>
      </c>
      <c r="B1" s="49" t="s">
        <v>23</v>
      </c>
      <c r="C1" s="49" t="s">
        <v>24</v>
      </c>
      <c r="D1" s="49" t="s">
        <v>25</v>
      </c>
      <c r="E1" s="49"/>
      <c r="F1" s="49"/>
      <c r="G1"/>
      <c r="H1"/>
      <c r="I1"/>
      <c r="J1"/>
      <c r="K1"/>
      <c r="L1"/>
    </row>
    <row r="2" spans="1:21" hidden="1" x14ac:dyDescent="0.35">
      <c r="A2" s="49" t="s">
        <v>26</v>
      </c>
      <c r="B2" s="49" t="s">
        <v>27</v>
      </c>
      <c r="C2" s="49" t="s">
        <v>28</v>
      </c>
      <c r="D2" s="49" t="s">
        <v>29</v>
      </c>
      <c r="E2" s="49" t="str">
        <f>CONCATENATE(B2," ",B5," ",C2," ",B11," ",B7)</f>
        <v>puede representarse llegando los 5 pacientes, a los 12 meses</v>
      </c>
      <c r="F2" s="49"/>
      <c r="G2"/>
      <c r="H2"/>
      <c r="I2"/>
      <c r="J2"/>
      <c r="K2"/>
      <c r="L2"/>
    </row>
    <row r="3" spans="1:21" ht="7.5" customHeight="1" thickBot="1" x14ac:dyDescent="0.4">
      <c r="A3" s="50"/>
      <c r="C3" s="50"/>
      <c r="D3" s="50"/>
      <c r="E3" s="50"/>
      <c r="F3" s="50"/>
      <c r="G3"/>
      <c r="H3"/>
      <c r="I3"/>
      <c r="J3"/>
      <c r="K3"/>
      <c r="L3"/>
    </row>
    <row r="4" spans="1:21" ht="44.5" customHeight="1" thickBot="1" x14ac:dyDescent="0.4">
      <c r="A4" s="225" t="s">
        <v>65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7"/>
    </row>
    <row r="5" spans="1:21" ht="26" x14ac:dyDescent="0.35">
      <c r="A5" s="125" t="s">
        <v>47</v>
      </c>
      <c r="B5" s="52">
        <f>E5+D5+C5</f>
        <v>5</v>
      </c>
      <c r="C5" s="53">
        <v>3</v>
      </c>
      <c r="D5" s="54">
        <v>1</v>
      </c>
      <c r="E5" s="55">
        <v>1</v>
      </c>
      <c r="G5" s="2"/>
      <c r="H5" s="165" t="s">
        <v>66</v>
      </c>
      <c r="I5"/>
      <c r="J5"/>
      <c r="K5"/>
      <c r="L5"/>
    </row>
    <row r="6" spans="1:21" ht="12" customHeight="1" x14ac:dyDescent="0.35">
      <c r="A6" s="50"/>
      <c r="C6" s="56"/>
      <c r="D6" s="57"/>
      <c r="E6" s="58"/>
      <c r="F6" s="50"/>
      <c r="G6"/>
      <c r="H6" s="166" t="s">
        <v>36</v>
      </c>
      <c r="I6"/>
      <c r="J6"/>
      <c r="K6"/>
      <c r="L6"/>
    </row>
    <row r="7" spans="1:21" ht="39" x14ac:dyDescent="0.35">
      <c r="A7" s="126" t="s">
        <v>46</v>
      </c>
      <c r="B7" s="59" t="s">
        <v>1</v>
      </c>
      <c r="C7" s="60" t="str">
        <f>CONCATENATE(A1," ",B1," ",B5," ",C1)</f>
        <v>meses de los 5 del grupo Interv</v>
      </c>
      <c r="D7" s="60" t="str">
        <f>CONCATENATE(A1," ",B1," ",B5," ",D1)</f>
        <v>meses de los 5 del grupo Contr</v>
      </c>
      <c r="E7" s="50"/>
      <c r="F7" s="50"/>
      <c r="G7"/>
      <c r="H7"/>
      <c r="I7"/>
      <c r="J7"/>
      <c r="K7"/>
      <c r="L7"/>
    </row>
    <row r="8" spans="1:21" x14ac:dyDescent="0.35">
      <c r="A8" s="61" t="s">
        <v>12</v>
      </c>
      <c r="B8" s="62">
        <v>5.3770195458140329</v>
      </c>
      <c r="C8" s="63">
        <f>B8*B5</f>
        <v>26.885097729070164</v>
      </c>
      <c r="D8" s="219">
        <f>(B8+B9)*B5</f>
        <v>37.873686589085985</v>
      </c>
      <c r="E8" s="64"/>
      <c r="F8" s="64"/>
      <c r="G8"/>
      <c r="H8"/>
      <c r="I8"/>
      <c r="J8"/>
      <c r="K8"/>
      <c r="L8"/>
    </row>
    <row r="9" spans="1:21" ht="26.5" x14ac:dyDescent="0.35">
      <c r="A9" s="65" t="s">
        <v>14</v>
      </c>
      <c r="B9" s="66">
        <v>2.1977177720031635</v>
      </c>
      <c r="C9" s="220">
        <f>(B10+B9)*B5</f>
        <v>33.114902270929839</v>
      </c>
      <c r="D9" s="219"/>
      <c r="E9" s="57"/>
      <c r="F9" s="67"/>
      <c r="G9"/>
      <c r="H9"/>
      <c r="I9"/>
      <c r="J9"/>
      <c r="K9"/>
      <c r="L9"/>
    </row>
    <row r="10" spans="1:21" ht="26.5" x14ac:dyDescent="0.35">
      <c r="A10" s="68" t="s">
        <v>13</v>
      </c>
      <c r="B10" s="69">
        <v>4.4252626821828045</v>
      </c>
      <c r="C10" s="220"/>
      <c r="D10" s="70">
        <f>B10*B5</f>
        <v>22.126313410914022</v>
      </c>
      <c r="E10" s="56"/>
      <c r="F10" s="67"/>
      <c r="G10"/>
      <c r="H10"/>
      <c r="I10"/>
      <c r="J10"/>
      <c r="K10"/>
      <c r="L10"/>
    </row>
    <row r="11" spans="1:21" x14ac:dyDescent="0.35">
      <c r="A11" s="3"/>
      <c r="B11" s="71">
        <v>12</v>
      </c>
      <c r="C11" s="72">
        <f>C8+C9</f>
        <v>60</v>
      </c>
      <c r="D11" s="72">
        <f>D8+D10</f>
        <v>60.000000000000007</v>
      </c>
      <c r="E11" s="73"/>
      <c r="F11" s="73"/>
      <c r="G11"/>
      <c r="H11"/>
      <c r="I11"/>
      <c r="J11"/>
      <c r="K11"/>
      <c r="L11"/>
    </row>
    <row r="12" spans="1:21" ht="9" customHeight="1" x14ac:dyDescent="0.35">
      <c r="A12" s="50"/>
      <c r="B12" s="50"/>
      <c r="C12" s="50"/>
      <c r="D12" s="50"/>
      <c r="E12" s="50"/>
      <c r="F12" s="50"/>
      <c r="G12"/>
      <c r="H12"/>
      <c r="I12"/>
      <c r="J12"/>
      <c r="K12"/>
      <c r="L12"/>
    </row>
    <row r="13" spans="1:21" x14ac:dyDescent="0.35">
      <c r="A13" s="50"/>
      <c r="B13" s="50"/>
      <c r="C13" s="74">
        <f>(E5+D5)*B11</f>
        <v>24</v>
      </c>
      <c r="D13" s="74">
        <f>E5*B11</f>
        <v>12</v>
      </c>
      <c r="E13" s="50"/>
      <c r="F13" s="75" t="s">
        <v>31</v>
      </c>
      <c r="G13"/>
      <c r="H13"/>
      <c r="I13"/>
      <c r="J13"/>
      <c r="K13"/>
      <c r="L13"/>
    </row>
    <row r="14" spans="1:21" ht="36" customHeight="1" x14ac:dyDescent="0.35">
      <c r="A14" s="221" t="s">
        <v>32</v>
      </c>
      <c r="B14" s="221"/>
      <c r="C14" s="76">
        <f>C9-C13</f>
        <v>9.1149022709298393</v>
      </c>
      <c r="D14" s="76">
        <f>D10-D13</f>
        <v>10.126313410914022</v>
      </c>
      <c r="F14" s="222" t="str">
        <f>IF((AND(((B9+B10)/B11)&gt;((D5+E5)/B5),(B10/B11)&gt;(E5/B5))),E2,#REF!)</f>
        <v>puede representarse llegando los 5 pacientes, a los 12 meses</v>
      </c>
      <c r="G14" s="223"/>
      <c r="H14" s="223"/>
      <c r="I14" s="223"/>
      <c r="J14" s="223"/>
      <c r="K14" s="223"/>
      <c r="L14" s="223"/>
      <c r="M14" s="223"/>
      <c r="N14" s="223"/>
      <c r="O14" s="223"/>
      <c r="P14" s="224"/>
    </row>
    <row r="15" spans="1:21" ht="15" thickBot="1" x14ac:dyDescent="0.4"/>
    <row r="16" spans="1:21" ht="15" thickBot="1" x14ac:dyDescent="0.4">
      <c r="A16" s="178" t="s">
        <v>35</v>
      </c>
      <c r="B16" s="96"/>
      <c r="F16" s="39" t="s">
        <v>62</v>
      </c>
      <c r="G16" s="39"/>
      <c r="H16" s="39"/>
      <c r="I16" s="39"/>
      <c r="J16" s="39"/>
      <c r="K16" s="39"/>
      <c r="L16" s="39" t="s">
        <v>63</v>
      </c>
    </row>
    <row r="17" spans="1:18" ht="15" thickBot="1" x14ac:dyDescent="0.4">
      <c r="A17" s="163" t="s">
        <v>59</v>
      </c>
      <c r="B17" s="162"/>
      <c r="D17" s="78"/>
      <c r="F17" s="39" t="s">
        <v>33</v>
      </c>
      <c r="G17"/>
      <c r="H17"/>
      <c r="I17"/>
      <c r="J17"/>
      <c r="K17"/>
      <c r="L17" s="39" t="s">
        <v>33</v>
      </c>
    </row>
    <row r="18" spans="1:18" ht="18.5" x14ac:dyDescent="0.35">
      <c r="A18" s="164" t="s">
        <v>57</v>
      </c>
      <c r="B18" s="162"/>
      <c r="F18" s="89">
        <v>1</v>
      </c>
      <c r="G18" s="171">
        <v>2</v>
      </c>
      <c r="H18" s="93">
        <v>3</v>
      </c>
      <c r="I18" s="93">
        <v>4</v>
      </c>
      <c r="J18" s="93">
        <v>5</v>
      </c>
      <c r="K18"/>
      <c r="L18" s="86">
        <v>1</v>
      </c>
      <c r="M18" s="172">
        <v>2</v>
      </c>
      <c r="N18" s="93">
        <v>3</v>
      </c>
      <c r="O18" s="93">
        <v>4</v>
      </c>
      <c r="P18" s="93">
        <v>5</v>
      </c>
    </row>
    <row r="19" spans="1:18" x14ac:dyDescent="0.35">
      <c r="A19" s="164" t="s">
        <v>58</v>
      </c>
      <c r="B19" s="162"/>
      <c r="D19" s="79" t="s">
        <v>34</v>
      </c>
      <c r="E19" s="80">
        <v>1</v>
      </c>
      <c r="F19" s="82"/>
      <c r="G19" s="95"/>
      <c r="H19" s="94"/>
      <c r="I19" s="81"/>
      <c r="J19" s="81"/>
      <c r="K19" s="83"/>
      <c r="L19" s="82"/>
      <c r="M19" s="95"/>
      <c r="N19" s="94"/>
      <c r="O19" s="81"/>
      <c r="P19" s="81"/>
      <c r="Q19" s="80">
        <v>1</v>
      </c>
      <c r="R19" s="177" t="s">
        <v>34</v>
      </c>
    </row>
    <row r="20" spans="1:18" x14ac:dyDescent="0.35">
      <c r="E20" s="80">
        <v>2</v>
      </c>
      <c r="F20" s="82"/>
      <c r="G20" s="95"/>
      <c r="H20" s="94"/>
      <c r="I20" s="81"/>
      <c r="J20" s="81"/>
      <c r="K20" s="83"/>
      <c r="L20" s="82"/>
      <c r="M20" s="95"/>
      <c r="N20" s="94"/>
      <c r="O20" s="81"/>
      <c r="P20" s="81"/>
      <c r="Q20" s="80">
        <v>2</v>
      </c>
    </row>
    <row r="21" spans="1:18" ht="15" thickBot="1" x14ac:dyDescent="0.4">
      <c r="E21" s="80">
        <v>3</v>
      </c>
      <c r="F21" s="82"/>
      <c r="G21" s="95"/>
      <c r="H21" s="94"/>
      <c r="I21" s="81"/>
      <c r="J21" s="81"/>
      <c r="K21" s="83"/>
      <c r="L21" s="82"/>
      <c r="M21" s="95"/>
      <c r="N21" s="94"/>
      <c r="O21" s="81"/>
      <c r="P21" s="81"/>
      <c r="Q21" s="80">
        <v>3</v>
      </c>
    </row>
    <row r="22" spans="1:18" x14ac:dyDescent="0.35">
      <c r="A22" s="109" t="s">
        <v>40</v>
      </c>
      <c r="B22" s="110"/>
      <c r="C22" s="110"/>
      <c r="D22" s="111"/>
      <c r="E22" s="80">
        <v>4</v>
      </c>
      <c r="F22" s="82"/>
      <c r="G22" s="95"/>
      <c r="H22" s="181"/>
      <c r="I22" s="175"/>
      <c r="J22" s="175"/>
      <c r="K22" s="83"/>
      <c r="L22" s="82"/>
      <c r="M22" s="95"/>
      <c r="N22" s="94"/>
      <c r="O22" s="175"/>
      <c r="P22" s="175"/>
      <c r="Q22" s="80">
        <v>4</v>
      </c>
    </row>
    <row r="23" spans="1:18" x14ac:dyDescent="0.35">
      <c r="A23" s="112" t="s">
        <v>43</v>
      </c>
      <c r="B23" s="113" t="s">
        <v>44</v>
      </c>
      <c r="C23" s="113" t="s">
        <v>45</v>
      </c>
      <c r="D23" s="114" t="s">
        <v>30</v>
      </c>
      <c r="E23" s="80">
        <v>5</v>
      </c>
      <c r="F23" s="82"/>
      <c r="G23" s="95"/>
      <c r="H23" s="181"/>
      <c r="I23" s="175"/>
      <c r="J23" s="175"/>
      <c r="K23" s="83"/>
      <c r="L23" s="82"/>
      <c r="M23" s="176"/>
      <c r="N23" s="181"/>
      <c r="O23" s="175"/>
      <c r="P23" s="175"/>
      <c r="Q23" s="80">
        <v>5</v>
      </c>
    </row>
    <row r="24" spans="1:18" x14ac:dyDescent="0.35">
      <c r="A24" s="123">
        <v>0.65439999999999998</v>
      </c>
      <c r="B24" s="107">
        <v>0.85</v>
      </c>
      <c r="C24" s="107">
        <f>B24-A24</f>
        <v>0.1956</v>
      </c>
      <c r="D24" s="116">
        <f>1/C24</f>
        <v>5.112474437627812</v>
      </c>
      <c r="E24" s="80">
        <v>6</v>
      </c>
      <c r="F24" s="82"/>
      <c r="G24" s="95"/>
      <c r="H24" s="181"/>
      <c r="I24" s="175"/>
      <c r="J24" s="175"/>
      <c r="K24" s="83"/>
      <c r="L24" s="82"/>
      <c r="M24" s="176"/>
      <c r="N24" s="181"/>
      <c r="O24" s="175"/>
      <c r="P24" s="175"/>
      <c r="Q24" s="80">
        <v>6</v>
      </c>
    </row>
    <row r="25" spans="1:18" ht="15" thickBot="1" x14ac:dyDescent="0.4">
      <c r="A25" s="127" t="s">
        <v>48</v>
      </c>
      <c r="B25" s="117">
        <f>A24*D24</f>
        <v>3.3456032719836402</v>
      </c>
      <c r="C25" s="120">
        <f>C24*D24</f>
        <v>1</v>
      </c>
      <c r="D25" s="119">
        <f>(1-B24)*D24</f>
        <v>0.7668711656441719</v>
      </c>
      <c r="E25" s="80">
        <v>7</v>
      </c>
      <c r="F25" s="82"/>
      <c r="G25" s="95"/>
      <c r="H25" s="181"/>
      <c r="I25" s="175"/>
      <c r="J25" s="175"/>
      <c r="K25"/>
      <c r="L25" s="82"/>
      <c r="M25" s="176"/>
      <c r="N25" s="181"/>
      <c r="O25" s="175"/>
      <c r="P25" s="175"/>
      <c r="Q25" s="80">
        <v>7</v>
      </c>
    </row>
    <row r="26" spans="1:18" ht="15" thickBot="1" x14ac:dyDescent="0.4">
      <c r="E26" s="80">
        <v>8</v>
      </c>
      <c r="F26" s="82"/>
      <c r="G26" s="95"/>
      <c r="H26" s="181"/>
      <c r="I26" s="175"/>
      <c r="J26" s="175"/>
      <c r="K26"/>
      <c r="L26" s="82"/>
      <c r="M26" s="176"/>
      <c r="N26" s="181"/>
      <c r="O26" s="175"/>
      <c r="P26" s="175"/>
      <c r="Q26" s="80">
        <v>8</v>
      </c>
    </row>
    <row r="27" spans="1:18" x14ac:dyDescent="0.35">
      <c r="A27" s="109" t="s">
        <v>41</v>
      </c>
      <c r="B27" s="110"/>
      <c r="C27" s="110"/>
      <c r="D27" s="111"/>
      <c r="E27" s="80">
        <v>9</v>
      </c>
      <c r="F27" s="82"/>
      <c r="G27" s="95"/>
      <c r="H27" s="181"/>
      <c r="I27" s="175"/>
      <c r="J27" s="175"/>
      <c r="K27"/>
      <c r="L27" s="82"/>
      <c r="M27" s="176"/>
      <c r="N27" s="181"/>
      <c r="O27" s="175"/>
      <c r="P27" s="175"/>
      <c r="Q27" s="80">
        <v>9</v>
      </c>
    </row>
    <row r="28" spans="1:18" x14ac:dyDescent="0.35">
      <c r="A28" s="112" t="s">
        <v>43</v>
      </c>
      <c r="B28" s="113" t="s">
        <v>44</v>
      </c>
      <c r="C28" s="113" t="s">
        <v>45</v>
      </c>
      <c r="D28" s="114" t="s">
        <v>30</v>
      </c>
      <c r="E28" s="80">
        <v>10</v>
      </c>
      <c r="F28" s="82"/>
      <c r="G28" s="95"/>
      <c r="H28" s="181"/>
      <c r="I28" s="175"/>
      <c r="J28" s="175"/>
      <c r="K28"/>
      <c r="L28" s="82"/>
      <c r="M28" s="176"/>
      <c r="N28" s="181"/>
      <c r="O28" s="175"/>
      <c r="P28" s="175"/>
      <c r="Q28" s="80">
        <v>10</v>
      </c>
    </row>
    <row r="29" spans="1:18" x14ac:dyDescent="0.35">
      <c r="A29" s="115">
        <v>0.64</v>
      </c>
      <c r="B29" s="107">
        <v>0.85</v>
      </c>
      <c r="C29" s="107">
        <f>B29-A29</f>
        <v>0.20999999999999996</v>
      </c>
      <c r="D29" s="116">
        <f>1/C29</f>
        <v>4.7619047619047628</v>
      </c>
      <c r="E29" s="80">
        <v>11</v>
      </c>
      <c r="F29" s="82"/>
      <c r="G29" s="95"/>
      <c r="H29" s="181"/>
      <c r="I29" s="175"/>
      <c r="J29" s="175"/>
      <c r="K29"/>
      <c r="L29" s="82"/>
      <c r="M29" s="176"/>
      <c r="N29" s="181"/>
      <c r="O29" s="175"/>
      <c r="P29" s="175"/>
      <c r="Q29" s="80">
        <v>11</v>
      </c>
    </row>
    <row r="30" spans="1:18" ht="15" thickBot="1" x14ac:dyDescent="0.4">
      <c r="A30" s="127" t="s">
        <v>48</v>
      </c>
      <c r="B30" s="121">
        <f>A29*D29</f>
        <v>3.0476190476190483</v>
      </c>
      <c r="C30" s="120">
        <f>C29*D29</f>
        <v>1</v>
      </c>
      <c r="D30" s="122">
        <f>(1-B29)*D29</f>
        <v>0.71428571428571452</v>
      </c>
      <c r="E30" s="80">
        <v>12</v>
      </c>
      <c r="F30" s="82"/>
      <c r="G30" s="95"/>
      <c r="H30" s="181"/>
      <c r="I30" s="175"/>
      <c r="J30" s="175"/>
      <c r="K30"/>
      <c r="L30" s="82"/>
      <c r="M30" s="176"/>
      <c r="N30" s="181"/>
      <c r="O30" s="175"/>
      <c r="P30" s="175"/>
      <c r="Q30" s="80">
        <v>12</v>
      </c>
    </row>
    <row r="31" spans="1:18" ht="19" thickBot="1" x14ac:dyDescent="0.4">
      <c r="F31" s="89">
        <v>1</v>
      </c>
      <c r="G31" s="182">
        <v>2</v>
      </c>
      <c r="H31" s="93">
        <v>3</v>
      </c>
      <c r="I31" s="93">
        <v>4</v>
      </c>
      <c r="J31" s="93">
        <v>5</v>
      </c>
      <c r="L31" s="91">
        <v>1</v>
      </c>
      <c r="M31" s="183">
        <v>2</v>
      </c>
      <c r="N31" s="93">
        <v>3</v>
      </c>
      <c r="O31" s="93">
        <v>4</v>
      </c>
      <c r="P31" s="93">
        <v>5</v>
      </c>
    </row>
    <row r="32" spans="1:18" x14ac:dyDescent="0.35">
      <c r="F32" s="39" t="s">
        <v>33</v>
      </c>
      <c r="G32" s="39"/>
      <c r="H32" s="39"/>
      <c r="I32" s="39"/>
      <c r="J32" s="39"/>
      <c r="K32" s="39"/>
      <c r="L32" s="39"/>
    </row>
    <row r="33" spans="6:12" x14ac:dyDescent="0.35">
      <c r="F33" s="39" t="s">
        <v>62</v>
      </c>
      <c r="G33" s="39"/>
      <c r="H33" s="39"/>
      <c r="I33" s="39"/>
      <c r="J33" s="39"/>
      <c r="K33" s="39"/>
      <c r="L33" s="39" t="s">
        <v>63</v>
      </c>
    </row>
  </sheetData>
  <mergeCells count="5">
    <mergeCell ref="D8:D9"/>
    <mergeCell ref="C9:C10"/>
    <mergeCell ref="A14:B14"/>
    <mergeCell ref="F14:P14"/>
    <mergeCell ref="A4:U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PtSLEv-3, CohComp</vt:lpstr>
      <vt:lpstr>PtSLEv-4, PDL1+</vt:lpstr>
      <vt:lpstr>Gráf PtSLEv-3, 3x3</vt:lpstr>
      <vt:lpstr>Gráf PtSLEv-4, 3x3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2022-04-26T16:50:46Z</dcterms:modified>
</cp:coreProperties>
</file>