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galoa\Desktop\20220429-VÑ PRODIGE 23\"/>
    </mc:Choice>
  </mc:AlternateContent>
  <xr:revisionPtr revIDLastSave="0" documentId="13_ncr:1_{504018F3-F84F-463A-B72A-FB3884E48559}" xr6:coauthVersionLast="47" xr6:coauthVersionMax="47" xr10:uidLastSave="{00000000-0000-0000-0000-000000000000}"/>
  <bookViews>
    <workbookView xWindow="-110" yWindow="-110" windowWidth="19420" windowHeight="10420" tabRatio="724" xr2:uid="{00000000-000D-0000-FFFF-FFFF00000000}"/>
  </bookViews>
  <sheets>
    <sheet name="t-2, PFS A vs B" sheetId="2" r:id="rId1"/>
    <sheet name="Gráf-2, PFS A vs B, 3x3" sheetId="9" r:id="rId2"/>
    <sheet name="t-3, mFS A vs B" sheetId="4" r:id="rId3"/>
    <sheet name="Gráf-3, mFS A vs B, 3x3" sheetId="8"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 i="8" l="1"/>
  <c r="C6" i="8"/>
  <c r="B48" i="8"/>
  <c r="A48" i="8"/>
  <c r="B42" i="8"/>
  <c r="A42" i="8"/>
  <c r="B36" i="8"/>
  <c r="A36" i="8"/>
  <c r="B30" i="8"/>
  <c r="A30" i="8"/>
  <c r="B24" i="8"/>
  <c r="A24" i="8"/>
  <c r="G7" i="4"/>
  <c r="C36" i="8" l="1"/>
  <c r="D36" i="8" s="1"/>
  <c r="D37" i="8" s="1"/>
  <c r="C24" i="8"/>
  <c r="D24" i="8" s="1"/>
  <c r="C25" i="8" s="1"/>
  <c r="C30" i="8"/>
  <c r="D30" i="8" s="1"/>
  <c r="B31" i="8" s="1"/>
  <c r="C42" i="8"/>
  <c r="C48" i="8"/>
  <c r="E6" i="9"/>
  <c r="C6" i="9"/>
  <c r="B48" i="9"/>
  <c r="A48" i="9"/>
  <c r="B42" i="9"/>
  <c r="A42" i="9"/>
  <c r="B36" i="9"/>
  <c r="A36" i="9"/>
  <c r="B30" i="9"/>
  <c r="A30" i="9"/>
  <c r="B24" i="9"/>
  <c r="A24" i="9"/>
  <c r="C42" i="9" l="1"/>
  <c r="D42" i="9" s="1"/>
  <c r="D31" i="8"/>
  <c r="D48" i="8"/>
  <c r="D42" i="8"/>
  <c r="C31" i="8"/>
  <c r="C37" i="8"/>
  <c r="D25" i="8"/>
  <c r="B25" i="8"/>
  <c r="B37" i="8"/>
  <c r="C48" i="9"/>
  <c r="C30" i="9"/>
  <c r="C36" i="9"/>
  <c r="C24" i="9"/>
  <c r="G7" i="2"/>
  <c r="A21" i="2" s="1"/>
  <c r="D13" i="9"/>
  <c r="C13" i="9"/>
  <c r="B5" i="9"/>
  <c r="C9" i="9" s="1"/>
  <c r="A1" i="9"/>
  <c r="D13" i="8"/>
  <c r="C13" i="8"/>
  <c r="B5" i="8"/>
  <c r="C9" i="8" s="1"/>
  <c r="A1" i="8"/>
  <c r="A23" i="2"/>
  <c r="E21" i="2"/>
  <c r="H19" i="2"/>
  <c r="G19" i="2"/>
  <c r="C19" i="2"/>
  <c r="B19" i="2"/>
  <c r="J16" i="2"/>
  <c r="J15" i="2"/>
  <c r="G15" i="2"/>
  <c r="D21" i="2" s="1"/>
  <c r="I13" i="2"/>
  <c r="F13" i="2"/>
  <c r="D13" i="2"/>
  <c r="I12" i="2"/>
  <c r="F12" i="2"/>
  <c r="C21" i="2" s="1"/>
  <c r="D12" i="2"/>
  <c r="I11" i="2"/>
  <c r="F11" i="2"/>
  <c r="D11" i="2"/>
  <c r="I8" i="2"/>
  <c r="A23" i="4"/>
  <c r="E21" i="4"/>
  <c r="A21" i="4"/>
  <c r="H19" i="4"/>
  <c r="G19" i="4"/>
  <c r="C19" i="4"/>
  <c r="B19" i="4"/>
  <c r="J16" i="4"/>
  <c r="J15" i="4"/>
  <c r="I13" i="4"/>
  <c r="F13" i="4"/>
  <c r="D13" i="4"/>
  <c r="I12" i="4"/>
  <c r="F12" i="4"/>
  <c r="C21" i="4" s="1"/>
  <c r="D12" i="4"/>
  <c r="I11" i="4"/>
  <c r="F11" i="4"/>
  <c r="D11" i="4"/>
  <c r="I8" i="4"/>
  <c r="H8" i="4"/>
  <c r="I16" i="4" s="1"/>
  <c r="C14" i="9" l="1"/>
  <c r="E2" i="8"/>
  <c r="G2" i="8" s="1"/>
  <c r="D7" i="8"/>
  <c r="B43" i="8"/>
  <c r="D43" i="8"/>
  <c r="C43" i="8"/>
  <c r="D49" i="8"/>
  <c r="B49" i="8"/>
  <c r="C49" i="8"/>
  <c r="D48" i="9"/>
  <c r="D36" i="9"/>
  <c r="D24" i="9"/>
  <c r="D30" i="9"/>
  <c r="B43" i="9"/>
  <c r="D43" i="9"/>
  <c r="C43" i="9"/>
  <c r="H8" i="2"/>
  <c r="I16" i="2" s="1"/>
  <c r="D7" i="9"/>
  <c r="E2" i="9"/>
  <c r="I2" i="9" s="1"/>
  <c r="D10" i="9"/>
  <c r="D14" i="9" s="1"/>
  <c r="C8" i="8"/>
  <c r="D10" i="8"/>
  <c r="D14" i="8" s="1"/>
  <c r="C7" i="9"/>
  <c r="D8" i="9"/>
  <c r="C8" i="9"/>
  <c r="C14" i="8"/>
  <c r="C7" i="8"/>
  <c r="D8" i="8"/>
  <c r="B21" i="2"/>
  <c r="E11" i="2"/>
  <c r="H11" i="2" s="1"/>
  <c r="I15" i="2"/>
  <c r="G15" i="4"/>
  <c r="D21" i="4" s="1"/>
  <c r="E11" i="4"/>
  <c r="I15" i="4"/>
  <c r="B21" i="4"/>
  <c r="B6" i="8" l="1"/>
  <c r="E8" i="8"/>
  <c r="E10" i="8"/>
  <c r="D6" i="8"/>
  <c r="E9" i="8"/>
  <c r="C11" i="8"/>
  <c r="F14" i="8"/>
  <c r="E8" i="9"/>
  <c r="B6" i="9"/>
  <c r="E10" i="9"/>
  <c r="D6" i="9"/>
  <c r="E9" i="9"/>
  <c r="B49" i="9"/>
  <c r="D49" i="9"/>
  <c r="C49" i="9"/>
  <c r="B31" i="9"/>
  <c r="D31" i="9"/>
  <c r="B25" i="9"/>
  <c r="D25" i="9"/>
  <c r="B37" i="9"/>
  <c r="D37" i="9"/>
  <c r="C31" i="9"/>
  <c r="C25" i="9"/>
  <c r="C37" i="9"/>
  <c r="F14" i="9"/>
  <c r="D11" i="9"/>
  <c r="D11" i="8"/>
  <c r="C11" i="9"/>
  <c r="E12" i="2"/>
  <c r="E13" i="2"/>
  <c r="E12" i="4"/>
  <c r="H11" i="4"/>
  <c r="E13" i="4"/>
  <c r="C23" i="2" l="1"/>
  <c r="H13" i="2"/>
  <c r="H12" i="2"/>
  <c r="F15" i="2"/>
  <c r="B23" i="2"/>
  <c r="H13" i="4"/>
  <c r="C23" i="4"/>
  <c r="F15" i="4"/>
  <c r="H12" i="4"/>
  <c r="B23" i="4"/>
  <c r="F16" i="2" l="1"/>
  <c r="E23" i="2" s="1"/>
  <c r="D23" i="2"/>
  <c r="H28" i="2" s="1"/>
  <c r="F16" i="4"/>
  <c r="E23" i="4" s="1"/>
  <c r="D23" i="4"/>
  <c r="H26" i="2" l="1"/>
  <c r="H29" i="2" l="1"/>
  <c r="K29" i="2" l="1"/>
  <c r="K28" i="2" l="1"/>
  <c r="H27" i="2"/>
  <c r="H30" i="2" l="1"/>
  <c r="I27" i="2" s="1"/>
  <c r="K27" i="2"/>
  <c r="H26" i="4"/>
  <c r="K30" i="2" l="1"/>
  <c r="I29" i="2"/>
  <c r="I28" i="2"/>
  <c r="H29" i="4" l="1"/>
  <c r="K29" i="4" s="1"/>
  <c r="H28" i="4"/>
  <c r="K28" i="4" l="1"/>
  <c r="H27" i="4"/>
  <c r="K27" i="4" l="1"/>
  <c r="H30" i="4"/>
  <c r="I27" i="4" s="1"/>
  <c r="K30" i="4" l="1"/>
  <c r="I29" i="4"/>
  <c r="I28" i="4"/>
</calcChain>
</file>

<file path=xl/sharedStrings.xml><?xml version="1.0" encoding="utf-8"?>
<sst xmlns="http://schemas.openxmlformats.org/spreadsheetml/2006/main" count="262" uniqueCount="80">
  <si>
    <t>Supervivencia</t>
  </si>
  <si>
    <t>meses</t>
  </si>
  <si>
    <t>Diferencia</t>
  </si>
  <si>
    <t xml:space="preserve">en </t>
  </si>
  <si>
    <t>días</t>
  </si>
  <si>
    <t>en</t>
  </si>
  <si>
    <t>Media tSLEv,</t>
  </si>
  <si>
    <t>Dif Medias = PtSLEv,</t>
  </si>
  <si>
    <t>Calculadora del "Tiempo de Supervivencia Libre de Evento" (tSLEv) y de la "Prolongación del Tiempo de Supervivencia Libre de Evento (PtSLEv)"</t>
  </si>
  <si>
    <t>El área de referencia representa</t>
  </si>
  <si>
    <t>Área de referencia</t>
  </si>
  <si>
    <t>En un área de:</t>
  </si>
  <si>
    <t>Resto de t sin éxito</t>
  </si>
  <si>
    <t>tSLEv sin la intervención</t>
  </si>
  <si>
    <t>PtSLEv por la intervención</t>
  </si>
  <si>
    <t>Área Bajo la Curva (ABC) por píxeles</t>
  </si>
  <si>
    <t>Mediana de SLEv</t>
  </si>
  <si>
    <t>Prolongación de la Mediana SLEv</t>
  </si>
  <si>
    <t>de los</t>
  </si>
  <si>
    <t>del grupo Interv</t>
  </si>
  <si>
    <t>del grupo Contr</t>
  </si>
  <si>
    <t>NO</t>
  </si>
  <si>
    <t>puede representarse llegando los</t>
  </si>
  <si>
    <t>pacientes, a los</t>
  </si>
  <si>
    <t>, pues habría que recortar o ampliar los tiempos respectivos de uno o más pacientes "libres de evento" o "con evento"</t>
  </si>
  <si>
    <t>NNT</t>
  </si>
  <si>
    <t xml:space="preserve">NOTA: </t>
  </si>
  <si>
    <t>Distribuir cuadros verdes tras todos los supervivientes al evento</t>
  </si>
  <si>
    <t>RA interv</t>
  </si>
  <si>
    <t>RA contr</t>
  </si>
  <si>
    <t>RAR</t>
  </si>
  <si>
    <t>Los 3 tiempos biográficos (3tB)</t>
  </si>
  <si>
    <t>Los 3 destinos del NNT (3dNNT)</t>
  </si>
  <si>
    <t>Los 3 destinos NNT</t>
  </si>
  <si>
    <t>MEDIANAS DE SUPERVIVENCIA libre de progresión</t>
  </si>
  <si>
    <t>Área Bajo la Curva (ABC) por polígonos</t>
  </si>
  <si>
    <t>ABC políg, 6 meses</t>
  </si>
  <si>
    <t>ABC políg, 12 meses</t>
  </si>
  <si>
    <t>ABC políg, 18 meses</t>
  </si>
  <si>
    <t>ABC políg, 24 meses</t>
  </si>
  <si>
    <t>Progresión de enfermedad o muerte</t>
  </si>
  <si>
    <t>En 12 meses por lectura directa en curva Kaplan-Meier</t>
  </si>
  <si>
    <t>En 24 meses por lectura directa en curva Kaplan-Meier</t>
  </si>
  <si>
    <t>Personas ----&gt;</t>
  </si>
  <si>
    <t>Tiempo medio de Supervivencia Libre de Evento (tSLEv)</t>
  </si>
  <si>
    <t>Tiempo medio que permenecen con evento</t>
  </si>
  <si>
    <t>p &gt; 0,05</t>
  </si>
  <si>
    <t>p &lt; 0,05</t>
  </si>
  <si>
    <t>ABC políg, 30 meses</t>
  </si>
  <si>
    <t>ABC políg, 36 meses</t>
  </si>
  <si>
    <t>ABC políg, 42 meses</t>
  </si>
  <si>
    <t>ABC políg, 48 meses</t>
  </si>
  <si>
    <t>ABC políg, 54 meses</t>
  </si>
  <si>
    <t>ABC políg, 60 meses</t>
  </si>
  <si>
    <t>Conroy T, Bosset JF, Etienne PL, on behalf of the Unicancer Gastrointestinal Group and Partenariat de Recherche en Oncologie Digestive (PRODIGE) Group. Neoadjuvant chemotherapy with FOLFIRINOX and preoperative chemoradiotherapy for patients with locally advanced rectal cancer (UNICANCER-PRODIGE 23): a multicentre, randomised, open-label, phase 3 trial. Lancet Oncol. 2021 May;22(5):702-715.</t>
  </si>
  <si>
    <t>No alcanzada</t>
  </si>
  <si>
    <t>En 60 meses por lectura directa en curva Kaplan-Meier</t>
  </si>
  <si>
    <t>En 48 meses por lectura directa en curva Kaplan-Meier</t>
  </si>
  <si>
    <t>En 36 meses por lectura directa en curva Kaplan-Meier</t>
  </si>
  <si>
    <t xml:space="preserve">&lt;------- meses </t>
  </si>
  <si>
    <t>Supervivencia Libre de metástasis (mFS)</t>
  </si>
  <si>
    <t>Supervivencia Libre de Progresión (PFS)</t>
  </si>
  <si>
    <t>PFS Grupo A vs Grupo B</t>
  </si>
  <si>
    <t>mFS Grupo A vs Grupo B</t>
  </si>
  <si>
    <t>Progresión de metástasis o muerte</t>
  </si>
  <si>
    <r>
      <rPr>
        <b/>
        <sz val="16"/>
        <color rgb="FF993300"/>
        <rFont val="Calibri"/>
        <family val="2"/>
        <scheme val="minor"/>
      </rPr>
      <t>Gráfico g-3 [mFS, Grupo A vs Grupo B]:</t>
    </r>
    <r>
      <rPr>
        <b/>
        <sz val="16"/>
        <color theme="1"/>
        <rFont val="Calibri"/>
        <family val="2"/>
        <scheme val="minor"/>
      </rPr>
      <t xml:space="preserve"> Cruce de "Los 3 tiempos biográficos (3tB)” con "Los 3 destinos del NNT (3dNNT)” en Progresión metástasis o muerte, a los 60 meses</t>
    </r>
  </si>
  <si>
    <t>PFS Estándar + Usual</t>
  </si>
  <si>
    <r>
      <rPr>
        <b/>
        <sz val="16"/>
        <color rgb="FF993300"/>
        <rFont val="Calibri"/>
        <family val="2"/>
        <scheme val="minor"/>
      </rPr>
      <t>Gráfico g-2 [PFS, Grupo A vs Grupo B]:</t>
    </r>
    <r>
      <rPr>
        <b/>
        <sz val="16"/>
        <color theme="1"/>
        <rFont val="Calibri"/>
        <family val="2"/>
        <scheme val="minor"/>
      </rPr>
      <t xml:space="preserve"> Cruce de "Los 3 tiempos biográficos (3tB)” con "Los 3 destinos del NNT (3dNNT)” en Progresión de enfermedad o muerte, a los 60 meses</t>
    </r>
  </si>
  <si>
    <t>------</t>
  </si>
  <si>
    <t>Grupo A: NeoAdyuvante + Estándar; n= 231</t>
  </si>
  <si>
    <t>Grupo B: Estándar; n= 230</t>
  </si>
  <si>
    <t>MEDIANAS DE SUPERVIVENCIA libre de progresión de metástasis</t>
  </si>
  <si>
    <t>mFS Estándar</t>
  </si>
  <si>
    <t>mFS NeoAdyuvante + Estándar</t>
  </si>
  <si>
    <t>PFS NeoAdyuvante + Estándar</t>
  </si>
  <si>
    <t>PFS Estándar</t>
  </si>
  <si>
    <r>
      <rPr>
        <sz val="10"/>
        <color rgb="FF0000FF"/>
        <rFont val="Calibri"/>
        <family val="2"/>
        <scheme val="minor"/>
      </rPr>
      <t>Abreviaturas</t>
    </r>
    <r>
      <rPr>
        <b/>
        <sz val="10"/>
        <color rgb="FF0000FF"/>
        <rFont val="Calibri"/>
        <family val="2"/>
        <scheme val="minor"/>
      </rPr>
      <t>:</t>
    </r>
    <r>
      <rPr>
        <b/>
        <sz val="10"/>
        <rFont val="Calibri"/>
        <family val="2"/>
        <scheme val="minor"/>
      </rPr>
      <t xml:space="preserve"> tSLEv:</t>
    </r>
    <r>
      <rPr>
        <sz val="10"/>
        <rFont val="Calibri"/>
        <family val="2"/>
        <scheme val="minor"/>
      </rPr>
      <t xml:space="preserve"> tiempo de supervivencia libre de evento; </t>
    </r>
    <r>
      <rPr>
        <b/>
        <sz val="10"/>
        <rFont val="Calibri"/>
        <family val="2"/>
        <scheme val="minor"/>
      </rPr>
      <t>PtSLEv:</t>
    </r>
    <r>
      <rPr>
        <sz val="10"/>
        <rFont val="Calibri"/>
        <family val="2"/>
        <scheme val="minor"/>
      </rPr>
      <t xml:space="preserve"> prolongación del tiempo de supervivencia libre de evento.</t>
    </r>
  </si>
  <si>
    <t>20210501-ECA Prodige23, m60 CáRect-ava [NeoAdy vs no] +USU, +PFS =OS. Conroy</t>
  </si>
  <si>
    <r>
      <rPr>
        <b/>
        <sz val="17"/>
        <color rgb="FF993300"/>
        <rFont val="Calibri"/>
        <family val="2"/>
        <scheme val="minor"/>
      </rPr>
      <t xml:space="preserve">Tabla t-2: [PFS, Grupo A vs Grupo B]: </t>
    </r>
    <r>
      <rPr>
        <b/>
        <sz val="17"/>
        <rFont val="Calibri"/>
        <family val="2"/>
        <scheme val="minor"/>
      </rPr>
      <t>Cálculo del "Tiempo medio de Supervivencia Libre de Evento (tSLEv)" por las áreas bajo las curvas</t>
    </r>
  </si>
  <si>
    <r>
      <rPr>
        <b/>
        <sz val="17"/>
        <color rgb="FF993300"/>
        <rFont val="Calibri"/>
        <family val="2"/>
        <scheme val="minor"/>
      </rPr>
      <t xml:space="preserve">Tabla t-3: [mFS, Grupo A vs Grupo B]: </t>
    </r>
    <r>
      <rPr>
        <b/>
        <sz val="17"/>
        <rFont val="Calibri"/>
        <family val="2"/>
        <scheme val="minor"/>
      </rPr>
      <t>Cálculo del "Tiempo medio de Supervivencia Libre de Evento (tSLEv)" por las áreas bajo las curvas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</si>
</sst>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_-;\-* #,##0.00\ _€_-;_-* &quot;-&quot;??\ _€_-;_-@_-"/>
    <numFmt numFmtId="165" formatCode="0.0"/>
    <numFmt numFmtId="166" formatCode="_-* #,##0\ _€_-;\-* #,##0\ _€_-;_-* &quot;-&quot;??\ _€_-;_-@_-"/>
    <numFmt numFmtId="167" formatCode="0.0%"/>
    <numFmt numFmtId="168" formatCode="_-* #,##0.0\ _€_-;\-* #,##0.0\ _€_-;_-* &quot;-&quot;??\ _€_-;_-@_-"/>
  </numFmts>
  <fonts count="38" x14ac:knownFonts="1">
    <font>
      <sz val="11"/>
      <color theme="1"/>
      <name val="Calibri"/>
      <family val="2"/>
      <scheme val="minor"/>
    </font>
    <font>
      <sz val="11"/>
      <color theme="1"/>
      <name val="Calibri"/>
      <family val="2"/>
      <scheme val="minor"/>
    </font>
    <font>
      <sz val="10"/>
      <name val="Calibri"/>
      <family val="2"/>
      <scheme val="minor"/>
    </font>
    <font>
      <b/>
      <sz val="10"/>
      <name val="Calibri"/>
      <family val="2"/>
      <scheme val="minor"/>
    </font>
    <font>
      <b/>
      <sz val="12"/>
      <name val="Calibri"/>
      <family val="2"/>
      <scheme val="minor"/>
    </font>
    <font>
      <b/>
      <sz val="10"/>
      <color rgb="FF0000FF"/>
      <name val="Calibri"/>
      <family val="2"/>
      <scheme val="minor"/>
    </font>
    <font>
      <sz val="10"/>
      <color rgb="FF0000FF"/>
      <name val="Calibri"/>
      <family val="2"/>
      <scheme val="minor"/>
    </font>
    <font>
      <b/>
      <sz val="11"/>
      <color theme="1"/>
      <name val="Calibri"/>
      <family val="2"/>
      <scheme val="minor"/>
    </font>
    <font>
      <sz val="10"/>
      <color theme="1"/>
      <name val="Calibri"/>
      <family val="2"/>
      <scheme val="minor"/>
    </font>
    <font>
      <sz val="10"/>
      <color rgb="FFFF0000"/>
      <name val="Calibri"/>
      <family val="2"/>
      <scheme val="minor"/>
    </font>
    <font>
      <i/>
      <sz val="10"/>
      <color rgb="FFFF0000"/>
      <name val="Calibri"/>
      <family val="2"/>
      <scheme val="minor"/>
    </font>
    <font>
      <sz val="10"/>
      <color rgb="FF009900"/>
      <name val="Calibri"/>
      <family val="2"/>
      <scheme val="minor"/>
    </font>
    <font>
      <i/>
      <sz val="10"/>
      <color rgb="FF009900"/>
      <name val="Calibri"/>
      <family val="2"/>
      <scheme val="minor"/>
    </font>
    <font>
      <sz val="10"/>
      <color rgb="FF00B050"/>
      <name val="Calibri"/>
      <family val="2"/>
      <scheme val="minor"/>
    </font>
    <font>
      <i/>
      <sz val="10"/>
      <color rgb="FF00B050"/>
      <name val="Calibri"/>
      <family val="2"/>
      <scheme val="minor"/>
    </font>
    <font>
      <sz val="11"/>
      <color rgb="FFFF0000"/>
      <name val="Calibri"/>
      <family val="2"/>
      <scheme val="minor"/>
    </font>
    <font>
      <sz val="10"/>
      <color rgb="FF669900"/>
      <name val="Calibri"/>
      <family val="2"/>
      <scheme val="minor"/>
    </font>
    <font>
      <i/>
      <sz val="10"/>
      <color rgb="FF669900"/>
      <name val="Calibri"/>
      <family val="2"/>
      <scheme val="minor"/>
    </font>
    <font>
      <b/>
      <sz val="10"/>
      <color theme="1"/>
      <name val="Calibri"/>
      <family val="2"/>
      <scheme val="minor"/>
    </font>
    <font>
      <sz val="11"/>
      <color rgb="FF669900"/>
      <name val="Calibri"/>
      <family val="2"/>
      <scheme val="minor"/>
    </font>
    <font>
      <sz val="8"/>
      <name val="Calibri"/>
      <family val="2"/>
      <scheme val="minor"/>
    </font>
    <font>
      <sz val="12"/>
      <name val="Calibri"/>
      <family val="2"/>
      <scheme val="minor"/>
    </font>
    <font>
      <sz val="14"/>
      <name val="Calibri"/>
      <family val="2"/>
      <scheme val="minor"/>
    </font>
    <font>
      <b/>
      <sz val="16"/>
      <color theme="1"/>
      <name val="Calibri"/>
      <family val="2"/>
      <scheme val="minor"/>
    </font>
    <font>
      <b/>
      <sz val="16"/>
      <color rgb="FF993300"/>
      <name val="Calibri"/>
      <family val="2"/>
      <scheme val="minor"/>
    </font>
    <font>
      <b/>
      <sz val="14"/>
      <color rgb="FF009900"/>
      <name val="Calibri"/>
      <family val="2"/>
      <scheme val="minor"/>
    </font>
    <font>
      <b/>
      <sz val="14"/>
      <color rgb="FFFF0000"/>
      <name val="Calibri"/>
      <family val="2"/>
      <scheme val="minor"/>
    </font>
    <font>
      <sz val="9"/>
      <name val="Calibri"/>
      <family val="2"/>
      <scheme val="minor"/>
    </font>
    <font>
      <i/>
      <sz val="10"/>
      <color rgb="FFFF9900"/>
      <name val="Calibri"/>
      <family val="2"/>
    </font>
    <font>
      <i/>
      <sz val="10"/>
      <color rgb="FF009900"/>
      <name val="Calibri"/>
      <family val="2"/>
    </font>
    <font>
      <sz val="10"/>
      <color rgb="FFFF6600"/>
      <name val="Calibri"/>
      <family val="2"/>
      <scheme val="minor"/>
    </font>
    <font>
      <i/>
      <sz val="10"/>
      <color rgb="FFFF6600"/>
      <name val="Calibri"/>
      <family val="2"/>
      <scheme val="minor"/>
    </font>
    <font>
      <b/>
      <sz val="12"/>
      <color theme="1"/>
      <name val="Calibri"/>
      <family val="2"/>
      <scheme val="minor"/>
    </font>
    <font>
      <b/>
      <sz val="10"/>
      <color rgb="FF33CC33"/>
      <name val="Calibri"/>
      <family val="2"/>
      <scheme val="minor"/>
    </font>
    <font>
      <sz val="11"/>
      <color theme="2" tint="-9.9978637043366805E-2"/>
      <name val="Calibri"/>
      <family val="2"/>
      <scheme val="minor"/>
    </font>
    <font>
      <b/>
      <sz val="14"/>
      <name val="Calibri"/>
      <family val="2"/>
      <scheme val="minor"/>
    </font>
    <font>
      <b/>
      <sz val="17"/>
      <name val="Calibri"/>
      <family val="2"/>
      <scheme val="minor"/>
    </font>
    <font>
      <b/>
      <sz val="17"/>
      <color rgb="FF993300"/>
      <name val="Calibri"/>
      <family val="2"/>
      <scheme val="minor"/>
    </font>
  </fonts>
  <fills count="8">
    <fill>
      <patternFill patternType="none"/>
    </fill>
    <fill>
      <patternFill patternType="gray125"/>
    </fill>
    <fill>
      <patternFill patternType="solid">
        <fgColor rgb="FFFFFF99"/>
        <bgColor indexed="64"/>
      </patternFill>
    </fill>
    <fill>
      <patternFill patternType="solid">
        <fgColor rgb="FFCCFFFF"/>
        <bgColor indexed="64"/>
      </patternFill>
    </fill>
    <fill>
      <patternFill patternType="solid">
        <fgColor theme="0"/>
        <bgColor indexed="64"/>
      </patternFill>
    </fill>
    <fill>
      <patternFill patternType="solid">
        <fgColor rgb="FF66FF33"/>
        <bgColor indexed="64"/>
      </patternFill>
    </fill>
    <fill>
      <patternFill patternType="solid">
        <fgColor rgb="FF669900"/>
        <bgColor indexed="64"/>
      </patternFill>
    </fill>
    <fill>
      <patternFill patternType="solid">
        <fgColor rgb="FFFF6600"/>
        <bgColor indexed="64"/>
      </patternFill>
    </fill>
  </fills>
  <borders count="2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207">
    <xf numFmtId="0" fontId="0" fillId="0" borderId="0" xfId="0"/>
    <xf numFmtId="0" fontId="2" fillId="0" borderId="0" xfId="0" applyFont="1"/>
    <xf numFmtId="0" fontId="2" fillId="0" borderId="0" xfId="0" applyFont="1" applyAlignment="1">
      <alignment horizontal="right"/>
    </xf>
    <xf numFmtId="0" fontId="2" fillId="0" borderId="0" xfId="0" applyFont="1" applyAlignment="1">
      <alignment horizontal="center"/>
    </xf>
    <xf numFmtId="2" fontId="2" fillId="0" borderId="0" xfId="0" applyNumberFormat="1" applyFont="1" applyAlignment="1">
      <alignment horizontal="center"/>
    </xf>
    <xf numFmtId="165" fontId="2" fillId="3" borderId="0" xfId="1" applyNumberFormat="1" applyFont="1" applyFill="1" applyBorder="1" applyAlignment="1">
      <alignment horizontal="center"/>
    </xf>
    <xf numFmtId="2" fontId="2" fillId="0" borderId="0" xfId="0" applyNumberFormat="1" applyFont="1"/>
    <xf numFmtId="0" fontId="2" fillId="0" borderId="1" xfId="0" applyFont="1" applyBorder="1"/>
    <xf numFmtId="0" fontId="2" fillId="0" borderId="2" xfId="0" applyFont="1" applyBorder="1" applyAlignment="1">
      <alignment horizontal="center"/>
    </xf>
    <xf numFmtId="166" fontId="2" fillId="0" borderId="2" xfId="0" applyNumberFormat="1" applyFont="1" applyBorder="1" applyAlignment="1">
      <alignment horizontal="center"/>
    </xf>
    <xf numFmtId="0" fontId="2" fillId="0" borderId="3" xfId="0" applyFont="1" applyBorder="1" applyAlignment="1">
      <alignment horizontal="center"/>
    </xf>
    <xf numFmtId="0" fontId="2" fillId="0" borderId="4" xfId="0" applyFont="1" applyBorder="1"/>
    <xf numFmtId="0" fontId="2" fillId="0" borderId="5" xfId="0" applyFont="1" applyBorder="1" applyAlignment="1">
      <alignment horizontal="center"/>
    </xf>
    <xf numFmtId="166" fontId="2" fillId="0" borderId="5" xfId="0" applyNumberFormat="1" applyFont="1" applyBorder="1" applyAlignment="1">
      <alignment horizontal="center"/>
    </xf>
    <xf numFmtId="0" fontId="2" fillId="0" borderId="6" xfId="0" applyFont="1" applyBorder="1" applyAlignment="1">
      <alignment horizontal="center"/>
    </xf>
    <xf numFmtId="0" fontId="2" fillId="0" borderId="13" xfId="0" applyFont="1" applyBorder="1"/>
    <xf numFmtId="0" fontId="2" fillId="0" borderId="14" xfId="0" applyFont="1" applyBorder="1"/>
    <xf numFmtId="0" fontId="2" fillId="0" borderId="11" xfId="0" applyFont="1" applyBorder="1"/>
    <xf numFmtId="0" fontId="2" fillId="0" borderId="12" xfId="0" applyFont="1" applyBorder="1" applyAlignment="1">
      <alignment horizontal="right"/>
    </xf>
    <xf numFmtId="0" fontId="2" fillId="0" borderId="9" xfId="0" applyFont="1" applyBorder="1"/>
    <xf numFmtId="165" fontId="2" fillId="0" borderId="0" xfId="1" applyNumberFormat="1" applyFont="1" applyFill="1" applyBorder="1" applyAlignment="1">
      <alignment horizontal="center"/>
    </xf>
    <xf numFmtId="0" fontId="2" fillId="2" borderId="5" xfId="0" applyFont="1" applyFill="1" applyBorder="1" applyAlignment="1">
      <alignment horizontal="center"/>
    </xf>
    <xf numFmtId="0" fontId="3" fillId="4" borderId="8" xfId="0" applyFont="1" applyFill="1" applyBorder="1" applyAlignment="1">
      <alignment horizontal="left" vertical="top" wrapText="1"/>
    </xf>
    <xf numFmtId="0" fontId="2" fillId="4" borderId="8" xfId="0" applyFont="1" applyFill="1" applyBorder="1" applyAlignment="1">
      <alignment horizontal="left" wrapText="1"/>
    </xf>
    <xf numFmtId="0" fontId="2" fillId="4" borderId="10" xfId="0" applyFont="1" applyFill="1" applyBorder="1" applyAlignment="1">
      <alignment vertical="center"/>
    </xf>
    <xf numFmtId="0" fontId="2" fillId="0" borderId="0" xfId="0" applyFont="1" applyBorder="1"/>
    <xf numFmtId="0" fontId="4" fillId="0" borderId="16" xfId="0" applyFont="1" applyBorder="1" applyAlignment="1">
      <alignment vertical="center"/>
    </xf>
    <xf numFmtId="0" fontId="2" fillId="0" borderId="15" xfId="0" applyFont="1" applyBorder="1" applyAlignment="1">
      <alignment horizontal="center" vertical="center"/>
    </xf>
    <xf numFmtId="167" fontId="2" fillId="2" borderId="10" xfId="2" applyNumberFormat="1" applyFont="1" applyFill="1" applyBorder="1" applyAlignment="1">
      <alignment horizontal="center"/>
    </xf>
    <xf numFmtId="0" fontId="2" fillId="2" borderId="15" xfId="0" applyFont="1" applyFill="1" applyBorder="1" applyAlignment="1">
      <alignment horizontal="center" vertical="center"/>
    </xf>
    <xf numFmtId="0" fontId="2" fillId="2" borderId="10" xfId="0" applyFont="1" applyFill="1" applyBorder="1" applyAlignment="1">
      <alignment horizontal="center"/>
    </xf>
    <xf numFmtId="0" fontId="7" fillId="0" borderId="0" xfId="0" applyFont="1"/>
    <xf numFmtId="0" fontId="3" fillId="4" borderId="15"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2" fillId="4" borderId="0" xfId="0" applyFont="1" applyFill="1"/>
    <xf numFmtId="0" fontId="8" fillId="0" borderId="0" xfId="0" applyFont="1" applyAlignment="1">
      <alignment vertical="center"/>
    </xf>
    <xf numFmtId="0" fontId="8" fillId="0" borderId="0" xfId="0" applyFont="1"/>
    <xf numFmtId="49" fontId="8" fillId="0" borderId="0" xfId="0" applyNumberFormat="1" applyFont="1"/>
    <xf numFmtId="165" fontId="8" fillId="3" borderId="0" xfId="0" applyNumberFormat="1" applyFont="1" applyFill="1" applyAlignment="1">
      <alignment horizontal="center" vertical="center"/>
    </xf>
    <xf numFmtId="0" fontId="2" fillId="2" borderId="7" xfId="0" applyFont="1" applyFill="1" applyBorder="1" applyAlignment="1">
      <alignment horizontal="right" vertical="top" wrapText="1"/>
    </xf>
    <xf numFmtId="0" fontId="8" fillId="0" borderId="7" xfId="0" applyFont="1" applyBorder="1" applyAlignment="1">
      <alignment horizontal="center" vertical="center" wrapText="1"/>
    </xf>
    <xf numFmtId="0" fontId="9" fillId="0" borderId="7" xfId="0" applyFont="1" applyBorder="1" applyAlignment="1">
      <alignment horizontal="right" wrapText="1"/>
    </xf>
    <xf numFmtId="2" fontId="9" fillId="2" borderId="7" xfId="0" applyNumberFormat="1" applyFont="1" applyFill="1" applyBorder="1" applyAlignment="1">
      <alignment vertical="center"/>
    </xf>
    <xf numFmtId="1" fontId="9" fillId="0" borderId="7" xfId="0" applyNumberFormat="1" applyFont="1" applyBorder="1" applyAlignment="1">
      <alignment vertical="center"/>
    </xf>
    <xf numFmtId="167" fontId="10" fillId="0" borderId="0" xfId="2" applyNumberFormat="1" applyFont="1" applyAlignment="1">
      <alignment horizontal="center" vertical="center"/>
    </xf>
    <xf numFmtId="0" fontId="11" fillId="0" borderId="7" xfId="0" applyFont="1" applyBorder="1" applyAlignment="1">
      <alignment horizontal="right" wrapText="1"/>
    </xf>
    <xf numFmtId="2" fontId="11" fillId="2" borderId="7" xfId="0" applyNumberFormat="1" applyFont="1" applyFill="1" applyBorder="1" applyAlignment="1">
      <alignment vertical="center"/>
    </xf>
    <xf numFmtId="167" fontId="17" fillId="0" borderId="0" xfId="2" applyNumberFormat="1" applyFont="1" applyFill="1" applyBorder="1" applyAlignment="1">
      <alignment vertical="center"/>
    </xf>
    <xf numFmtId="0" fontId="16" fillId="0" borderId="7" xfId="0" applyFont="1" applyBorder="1" applyAlignment="1">
      <alignment horizontal="right" wrapText="1"/>
    </xf>
    <xf numFmtId="2" fontId="16" fillId="2" borderId="7" xfId="0" applyNumberFormat="1" applyFont="1" applyFill="1" applyBorder="1" applyAlignment="1">
      <alignment vertical="center"/>
    </xf>
    <xf numFmtId="1" fontId="16" fillId="0" borderId="7" xfId="0" applyNumberFormat="1" applyFont="1" applyBorder="1" applyAlignment="1">
      <alignment vertical="center"/>
    </xf>
    <xf numFmtId="2" fontId="3" fillId="2" borderId="10" xfId="0" applyNumberFormat="1" applyFont="1" applyFill="1" applyBorder="1" applyAlignment="1">
      <alignment vertical="center"/>
    </xf>
    <xf numFmtId="1" fontId="18" fillId="0" borderId="7" xfId="0" applyNumberFormat="1" applyFont="1" applyBorder="1" applyAlignment="1">
      <alignment horizontal="right" vertical="center"/>
    </xf>
    <xf numFmtId="9" fontId="8" fillId="0" borderId="0" xfId="0" applyNumberFormat="1" applyFont="1"/>
    <xf numFmtId="1" fontId="16" fillId="0" borderId="0" xfId="0" applyNumberFormat="1" applyFont="1"/>
    <xf numFmtId="0" fontId="8" fillId="0" borderId="0" xfId="0" applyFont="1" applyAlignment="1">
      <alignment horizontal="left" vertical="top"/>
    </xf>
    <xf numFmtId="165" fontId="16" fillId="3" borderId="7" xfId="0" applyNumberFormat="1" applyFont="1" applyFill="1" applyBorder="1" applyAlignment="1">
      <alignment vertical="center"/>
    </xf>
    <xf numFmtId="1" fontId="0" fillId="0" borderId="0" xfId="0" applyNumberFormat="1"/>
    <xf numFmtId="0" fontId="7" fillId="0" borderId="0" xfId="0" applyFont="1" applyAlignment="1">
      <alignment horizontal="right"/>
    </xf>
    <xf numFmtId="0" fontId="0" fillId="0" borderId="0" xfId="0" applyAlignment="1">
      <alignment horizontal="center" vertical="center"/>
    </xf>
    <xf numFmtId="0" fontId="0" fillId="5" borderId="7" xfId="0" applyFill="1" applyBorder="1"/>
    <xf numFmtId="0" fontId="19" fillId="0" borderId="0" xfId="0" applyFont="1" applyAlignment="1">
      <alignment horizontal="center" vertical="center"/>
    </xf>
    <xf numFmtId="0" fontId="0" fillId="6" borderId="18" xfId="0" applyFill="1" applyBorder="1"/>
    <xf numFmtId="0" fontId="3" fillId="4" borderId="4" xfId="0" applyFont="1" applyFill="1" applyBorder="1" applyAlignment="1">
      <alignment horizontal="center" vertical="center" wrapText="1"/>
    </xf>
    <xf numFmtId="0" fontId="8" fillId="0" borderId="19" xfId="0" applyFont="1" applyBorder="1"/>
    <xf numFmtId="0" fontId="8" fillId="0" borderId="20" xfId="0" applyFont="1" applyBorder="1"/>
    <xf numFmtId="0" fontId="8" fillId="0" borderId="21" xfId="0" applyFont="1" applyBorder="1"/>
    <xf numFmtId="0" fontId="8" fillId="0" borderId="22" xfId="0" applyFont="1" applyBorder="1" applyAlignment="1">
      <alignment horizontal="center"/>
    </xf>
    <xf numFmtId="0" fontId="8" fillId="0" borderId="23" xfId="0" applyFont="1" applyBorder="1" applyAlignment="1">
      <alignment horizontal="center"/>
    </xf>
    <xf numFmtId="165" fontId="9" fillId="2" borderId="25" xfId="0" applyNumberFormat="1" applyFont="1" applyFill="1" applyBorder="1" applyAlignment="1">
      <alignment horizontal="center" vertical="center"/>
    </xf>
    <xf numFmtId="165" fontId="11" fillId="2" borderId="25" xfId="0" applyNumberFormat="1" applyFont="1" applyFill="1" applyBorder="1" applyAlignment="1">
      <alignment horizontal="center" vertical="center"/>
    </xf>
    <xf numFmtId="165" fontId="16" fillId="2" borderId="26" xfId="0" applyNumberFormat="1" applyFont="1" applyFill="1" applyBorder="1" applyAlignment="1">
      <alignment horizontal="center" vertical="center"/>
    </xf>
    <xf numFmtId="0" fontId="18" fillId="0" borderId="0" xfId="0" applyFont="1" applyAlignment="1">
      <alignment horizontal="right" vertical="center" wrapText="1"/>
    </xf>
    <xf numFmtId="0" fontId="3" fillId="0" borderId="0" xfId="0" applyFont="1" applyAlignment="1">
      <alignment horizontal="right" vertical="top" wrapText="1"/>
    </xf>
    <xf numFmtId="0" fontId="18" fillId="0" borderId="24" xfId="0" applyFont="1" applyBorder="1" applyAlignment="1">
      <alignment horizontal="center"/>
    </xf>
    <xf numFmtId="165" fontId="2" fillId="3" borderId="12" xfId="1" applyNumberFormat="1" applyFont="1" applyFill="1" applyBorder="1" applyAlignment="1">
      <alignment horizontal="center"/>
    </xf>
    <xf numFmtId="0" fontId="4" fillId="4" borderId="16" xfId="0" applyFont="1" applyFill="1" applyBorder="1" applyAlignment="1">
      <alignment vertical="center"/>
    </xf>
    <xf numFmtId="0" fontId="2" fillId="4" borderId="13" xfId="0" applyFont="1" applyFill="1" applyBorder="1"/>
    <xf numFmtId="0" fontId="2" fillId="4" borderId="14" xfId="0" applyFont="1" applyFill="1" applyBorder="1"/>
    <xf numFmtId="0" fontId="5" fillId="0" borderId="0" xfId="0" applyFont="1"/>
    <xf numFmtId="0" fontId="6" fillId="0" borderId="0" xfId="0" applyFont="1" applyAlignment="1">
      <alignment vertical="center"/>
    </xf>
    <xf numFmtId="0" fontId="2" fillId="2" borderId="7" xfId="0" applyFont="1" applyFill="1" applyBorder="1" applyAlignment="1">
      <alignment vertical="center" wrapText="1"/>
    </xf>
    <xf numFmtId="0" fontId="2" fillId="0" borderId="2" xfId="0" applyFont="1" applyBorder="1" applyAlignment="1">
      <alignment vertical="center" wrapText="1"/>
    </xf>
    <xf numFmtId="0" fontId="2" fillId="0" borderId="7" xfId="0" applyFont="1" applyBorder="1" applyAlignment="1">
      <alignment horizontal="center" vertical="center" wrapText="1"/>
    </xf>
    <xf numFmtId="2" fontId="2" fillId="0" borderId="7" xfId="0" applyNumberFormat="1" applyFont="1" applyBorder="1" applyAlignment="1">
      <alignment horizontal="center" vertical="center" wrapText="1"/>
    </xf>
    <xf numFmtId="0" fontId="2" fillId="2" borderId="7" xfId="0" applyFont="1" applyFill="1" applyBorder="1" applyAlignment="1">
      <alignment horizontal="right"/>
    </xf>
    <xf numFmtId="168" fontId="2" fillId="0" borderId="2" xfId="0" applyNumberFormat="1" applyFont="1" applyBorder="1" applyAlignment="1">
      <alignment horizontal="center"/>
    </xf>
    <xf numFmtId="168" fontId="2" fillId="0" borderId="5" xfId="0" applyNumberFormat="1" applyFont="1" applyBorder="1" applyAlignment="1">
      <alignment horizontal="center"/>
    </xf>
    <xf numFmtId="0" fontId="3" fillId="4" borderId="0" xfId="0" applyFont="1" applyFill="1" applyAlignment="1">
      <alignment horizontal="center" vertical="center" wrapText="1"/>
    </xf>
    <xf numFmtId="0" fontId="2" fillId="4" borderId="0" xfId="0" applyFont="1" applyFill="1" applyAlignment="1">
      <alignment vertical="center"/>
    </xf>
    <xf numFmtId="0" fontId="2" fillId="4" borderId="7" xfId="0" applyFont="1" applyFill="1" applyBorder="1" applyAlignment="1">
      <alignment vertical="center" wrapText="1"/>
    </xf>
    <xf numFmtId="165" fontId="21" fillId="4" borderId="7" xfId="0" applyNumberFormat="1" applyFont="1" applyFill="1" applyBorder="1" applyAlignment="1">
      <alignment horizontal="center" vertical="center"/>
    </xf>
    <xf numFmtId="0" fontId="22" fillId="4" borderId="0" xfId="0" applyFont="1" applyFill="1"/>
    <xf numFmtId="0" fontId="2" fillId="4" borderId="0" xfId="0" applyFont="1" applyFill="1" applyAlignment="1">
      <alignment vertical="center" wrapText="1"/>
    </xf>
    <xf numFmtId="2" fontId="2" fillId="4" borderId="0" xfId="0" applyNumberFormat="1" applyFont="1" applyFill="1" applyAlignment="1">
      <alignment horizontal="center" vertical="center"/>
    </xf>
    <xf numFmtId="165" fontId="2" fillId="4" borderId="0" xfId="0" applyNumberFormat="1" applyFont="1" applyFill="1" applyAlignment="1">
      <alignment horizontal="center" vertical="center"/>
    </xf>
    <xf numFmtId="0" fontId="25" fillId="0" borderId="17" xfId="0" applyFont="1" applyBorder="1" applyAlignment="1">
      <alignment horizontal="center" vertical="center"/>
    </xf>
    <xf numFmtId="0" fontId="26" fillId="0" borderId="17" xfId="0" applyFont="1" applyBorder="1" applyAlignment="1">
      <alignment horizontal="center" vertical="center"/>
    </xf>
    <xf numFmtId="0" fontId="0" fillId="7" borderId="18" xfId="0" applyFill="1" applyBorder="1"/>
    <xf numFmtId="0" fontId="3" fillId="4" borderId="0" xfId="0" applyFont="1" applyFill="1" applyAlignment="1">
      <alignment horizontal="right"/>
    </xf>
    <xf numFmtId="0" fontId="2" fillId="4" borderId="0" xfId="0" applyFont="1" applyFill="1" applyAlignment="1">
      <alignment horizontal="right"/>
    </xf>
    <xf numFmtId="0" fontId="9" fillId="4" borderId="0" xfId="0" applyFont="1" applyFill="1" applyAlignment="1">
      <alignment horizontal="right"/>
    </xf>
    <xf numFmtId="165" fontId="9" fillId="4" borderId="0" xfId="0" applyNumberFormat="1" applyFont="1" applyFill="1"/>
    <xf numFmtId="167" fontId="10" fillId="4" borderId="0" xfId="2" applyNumberFormat="1" applyFont="1" applyFill="1" applyAlignment="1">
      <alignment horizontal="center"/>
    </xf>
    <xf numFmtId="1" fontId="9" fillId="4" borderId="0" xfId="0" applyNumberFormat="1" applyFont="1" applyFill="1"/>
    <xf numFmtId="0" fontId="11" fillId="4" borderId="0" xfId="0" applyFont="1" applyFill="1"/>
    <xf numFmtId="0" fontId="11" fillId="4" borderId="0" xfId="0" applyFont="1" applyFill="1" applyAlignment="1">
      <alignment horizontal="right"/>
    </xf>
    <xf numFmtId="165" fontId="11" fillId="4" borderId="0" xfId="0" applyNumberFormat="1" applyFont="1" applyFill="1"/>
    <xf numFmtId="167" fontId="12" fillId="4" borderId="0" xfId="2" applyNumberFormat="1" applyFont="1" applyFill="1" applyAlignment="1">
      <alignment horizontal="center"/>
    </xf>
    <xf numFmtId="1" fontId="11" fillId="4" borderId="0" xfId="0" applyNumberFormat="1" applyFont="1" applyFill="1"/>
    <xf numFmtId="0" fontId="13" fillId="4" borderId="0" xfId="0" applyFont="1" applyFill="1"/>
    <xf numFmtId="0" fontId="13" fillId="4" borderId="0" xfId="0" applyFont="1" applyFill="1" applyAlignment="1">
      <alignment horizontal="right"/>
    </xf>
    <xf numFmtId="165" fontId="13" fillId="4" borderId="0" xfId="0" applyNumberFormat="1" applyFont="1" applyFill="1"/>
    <xf numFmtId="167" fontId="14" fillId="4" borderId="0" xfId="2" applyNumberFormat="1" applyFont="1" applyFill="1" applyAlignment="1">
      <alignment horizontal="center"/>
    </xf>
    <xf numFmtId="1" fontId="13" fillId="4" borderId="0" xfId="0" applyNumberFormat="1" applyFont="1" applyFill="1"/>
    <xf numFmtId="2" fontId="3" fillId="4" borderId="7" xfId="0" applyNumberFormat="1" applyFont="1" applyFill="1" applyBorder="1"/>
    <xf numFmtId="1" fontId="3" fillId="4" borderId="7" xfId="0" applyNumberFormat="1" applyFont="1" applyFill="1" applyBorder="1"/>
    <xf numFmtId="0" fontId="6" fillId="0" borderId="0" xfId="0" applyFont="1"/>
    <xf numFmtId="0" fontId="3" fillId="0" borderId="15" xfId="0" applyFont="1" applyBorder="1" applyAlignment="1">
      <alignment horizontal="center" vertical="center" wrapText="1"/>
    </xf>
    <xf numFmtId="0" fontId="3" fillId="0" borderId="1" xfId="0" applyFont="1" applyBorder="1" applyAlignment="1">
      <alignment horizontal="center" vertical="center" wrapText="1"/>
    </xf>
    <xf numFmtId="2" fontId="21" fillId="4" borderId="7" xfId="0" applyNumberFormat="1" applyFont="1" applyFill="1" applyBorder="1" applyAlignment="1">
      <alignment horizontal="center" vertical="center"/>
    </xf>
    <xf numFmtId="4" fontId="2" fillId="3" borderId="2" xfId="0" applyNumberFormat="1" applyFont="1" applyFill="1" applyBorder="1"/>
    <xf numFmtId="4" fontId="2" fillId="3" borderId="5" xfId="0" applyNumberFormat="1" applyFont="1" applyFill="1" applyBorder="1"/>
    <xf numFmtId="0" fontId="21" fillId="4" borderId="0" xfId="0" applyFont="1" applyFill="1"/>
    <xf numFmtId="167" fontId="8" fillId="0" borderId="0" xfId="2" applyNumberFormat="1" applyFont="1" applyAlignment="1">
      <alignment horizontal="left" vertical="center"/>
    </xf>
    <xf numFmtId="1" fontId="9" fillId="2" borderId="10" xfId="0" applyNumberFormat="1" applyFont="1" applyFill="1" applyBorder="1" applyAlignment="1">
      <alignment horizontal="center" vertical="center"/>
    </xf>
    <xf numFmtId="1" fontId="11" fillId="2" borderId="10" xfId="0" applyNumberFormat="1" applyFont="1" applyFill="1" applyBorder="1" applyAlignment="1">
      <alignment horizontal="center" vertical="center"/>
    </xf>
    <xf numFmtId="1" fontId="16" fillId="2" borderId="10" xfId="0" applyNumberFormat="1" applyFont="1" applyFill="1" applyBorder="1" applyAlignment="1">
      <alignment horizontal="center" vertical="center"/>
    </xf>
    <xf numFmtId="167" fontId="10" fillId="0" borderId="0" xfId="0" applyNumberFormat="1" applyFont="1" applyAlignment="1">
      <alignment vertical="center" wrapText="1"/>
    </xf>
    <xf numFmtId="167" fontId="17" fillId="0" borderId="0" xfId="2" applyNumberFormat="1" applyFont="1" applyFill="1" applyBorder="1" applyAlignment="1">
      <alignment horizontal="center" vertical="center"/>
    </xf>
    <xf numFmtId="0" fontId="8" fillId="0" borderId="0" xfId="0" applyFont="1" applyAlignment="1">
      <alignment horizontal="left" vertical="top" wrapText="1"/>
    </xf>
    <xf numFmtId="0" fontId="7" fillId="2" borderId="16" xfId="0" applyFont="1" applyFill="1" applyBorder="1" applyAlignment="1">
      <alignment vertical="center"/>
    </xf>
    <xf numFmtId="0" fontId="7" fillId="2" borderId="14" xfId="0" applyFont="1" applyFill="1" applyBorder="1" applyAlignment="1">
      <alignment vertical="center"/>
    </xf>
    <xf numFmtId="0" fontId="0" fillId="2" borderId="14" xfId="0" applyFill="1" applyBorder="1" applyAlignment="1">
      <alignment vertical="center"/>
    </xf>
    <xf numFmtId="0" fontId="0" fillId="0" borderId="0" xfId="0" applyAlignment="1">
      <alignment vertical="center"/>
    </xf>
    <xf numFmtId="0" fontId="15" fillId="0" borderId="0" xfId="0" applyFont="1" applyAlignment="1">
      <alignment horizontal="center" vertical="center"/>
    </xf>
    <xf numFmtId="0" fontId="8" fillId="0" borderId="0" xfId="0" applyFont="1" applyAlignment="1">
      <alignment horizontal="center"/>
    </xf>
    <xf numFmtId="0" fontId="15" fillId="7" borderId="7" xfId="0" applyFont="1" applyFill="1" applyBorder="1"/>
    <xf numFmtId="10" fontId="8" fillId="0" borderId="22" xfId="0" applyNumberFormat="1" applyFont="1" applyBorder="1" applyAlignment="1">
      <alignment horizontal="center"/>
    </xf>
    <xf numFmtId="9" fontId="8" fillId="0" borderId="0" xfId="0" applyNumberFormat="1" applyFont="1" applyAlignment="1">
      <alignment horizontal="center"/>
    </xf>
    <xf numFmtId="165" fontId="8" fillId="2" borderId="23" xfId="0" applyNumberFormat="1" applyFont="1" applyFill="1" applyBorder="1" applyAlignment="1">
      <alignment horizontal="center"/>
    </xf>
    <xf numFmtId="167" fontId="8" fillId="0" borderId="0" xfId="2" applyNumberFormat="1" applyFont="1" applyBorder="1" applyAlignment="1">
      <alignment horizontal="center"/>
    </xf>
    <xf numFmtId="165" fontId="8" fillId="0" borderId="0" xfId="0" applyNumberFormat="1" applyFont="1" applyAlignment="1">
      <alignment horizontal="center"/>
    </xf>
    <xf numFmtId="2" fontId="16" fillId="2" borderId="26" xfId="0" applyNumberFormat="1" applyFont="1" applyFill="1" applyBorder="1" applyAlignment="1">
      <alignment horizontal="center" vertical="center"/>
    </xf>
    <xf numFmtId="2" fontId="2" fillId="0" borderId="7" xfId="0" applyNumberFormat="1" applyFont="1" applyBorder="1" applyAlignment="1">
      <alignment horizontal="center" wrapText="1"/>
    </xf>
    <xf numFmtId="0" fontId="3" fillId="0" borderId="7" xfId="0" applyFont="1" applyBorder="1" applyAlignment="1">
      <alignment horizontal="center" vertical="center" wrapText="1"/>
    </xf>
    <xf numFmtId="0" fontId="27" fillId="0" borderId="7" xfId="0" applyFont="1" applyBorder="1" applyAlignment="1">
      <alignment horizontal="center" vertical="center" wrapText="1"/>
    </xf>
    <xf numFmtId="0" fontId="2" fillId="2" borderId="7" xfId="0" applyFont="1" applyFill="1" applyBorder="1" applyAlignment="1">
      <alignment horizontal="center" vertical="center"/>
    </xf>
    <xf numFmtId="2" fontId="2" fillId="2" borderId="7" xfId="0" applyNumberFormat="1" applyFont="1" applyFill="1" applyBorder="1" applyAlignment="1">
      <alignment horizontal="center" vertical="center"/>
    </xf>
    <xf numFmtId="0" fontId="28" fillId="0" borderId="0" xfId="0" applyFont="1" applyAlignment="1">
      <alignment horizontal="center" vertical="center"/>
    </xf>
    <xf numFmtId="0" fontId="29" fillId="0" borderId="0" xfId="0" applyFont="1" applyAlignment="1">
      <alignment horizontal="center" vertical="center"/>
    </xf>
    <xf numFmtId="0" fontId="29" fillId="0" borderId="0" xfId="0" applyFont="1" applyAlignment="1">
      <alignment horizontal="left" vertical="center"/>
    </xf>
    <xf numFmtId="0" fontId="28" fillId="0" borderId="0" xfId="0" applyFont="1" applyAlignment="1">
      <alignment horizontal="center" vertical="top"/>
    </xf>
    <xf numFmtId="0" fontId="29" fillId="0" borderId="0" xfId="0" applyFont="1" applyAlignment="1">
      <alignment horizontal="center" vertical="top"/>
    </xf>
    <xf numFmtId="2" fontId="2" fillId="0" borderId="27" xfId="0" applyNumberFormat="1" applyFont="1" applyBorder="1" applyAlignment="1">
      <alignment horizontal="center"/>
    </xf>
    <xf numFmtId="2" fontId="2" fillId="0" borderId="0" xfId="0" applyNumberFormat="1" applyFont="1" applyBorder="1" applyAlignment="1">
      <alignment horizontal="center"/>
    </xf>
    <xf numFmtId="2" fontId="2" fillId="0" borderId="4" xfId="0" applyNumberFormat="1" applyFont="1" applyBorder="1" applyAlignment="1">
      <alignment horizontal="center"/>
    </xf>
    <xf numFmtId="2" fontId="2" fillId="0" borderId="5" xfId="0" applyNumberFormat="1" applyFont="1" applyBorder="1" applyAlignment="1">
      <alignment horizontal="center"/>
    </xf>
    <xf numFmtId="0" fontId="2" fillId="0" borderId="1" xfId="0" applyFont="1" applyBorder="1" applyAlignment="1">
      <alignment horizontal="center" vertical="center"/>
    </xf>
    <xf numFmtId="2" fontId="2" fillId="0" borderId="8" xfId="0" applyNumberFormat="1" applyFont="1" applyBorder="1" applyAlignment="1">
      <alignment horizontal="center"/>
    </xf>
    <xf numFmtId="2" fontId="2" fillId="0" borderId="10" xfId="0" applyNumberFormat="1" applyFont="1" applyBorder="1" applyAlignment="1">
      <alignment horizontal="center"/>
    </xf>
    <xf numFmtId="0" fontId="2" fillId="0" borderId="2" xfId="0" applyFont="1" applyBorder="1" applyAlignment="1">
      <alignment horizontal="center" vertical="center"/>
    </xf>
    <xf numFmtId="0" fontId="30" fillId="4" borderId="0" xfId="0" applyFont="1" applyFill="1" applyAlignment="1">
      <alignment horizontal="right"/>
    </xf>
    <xf numFmtId="165" fontId="30" fillId="4" borderId="0" xfId="0" applyNumberFormat="1" applyFont="1" applyFill="1"/>
    <xf numFmtId="167" fontId="31" fillId="4" borderId="0" xfId="2" applyNumberFormat="1" applyFont="1" applyFill="1" applyAlignment="1">
      <alignment horizontal="center"/>
    </xf>
    <xf numFmtId="0" fontId="30" fillId="4" borderId="0" xfId="0" applyFont="1" applyFill="1"/>
    <xf numFmtId="1" fontId="30" fillId="4" borderId="0" xfId="0" applyNumberFormat="1" applyFont="1" applyFill="1"/>
    <xf numFmtId="165" fontId="0" fillId="0" borderId="0" xfId="0" applyNumberFormat="1" applyFont="1" applyAlignment="1">
      <alignment horizontal="left" vertical="center"/>
    </xf>
    <xf numFmtId="0" fontId="25" fillId="0" borderId="28" xfId="0" applyFont="1" applyBorder="1" applyAlignment="1">
      <alignment horizontal="center" vertical="center"/>
    </xf>
    <xf numFmtId="0" fontId="26" fillId="0" borderId="28" xfId="0" applyFont="1" applyBorder="1" applyAlignment="1">
      <alignment horizontal="center" vertical="center"/>
    </xf>
    <xf numFmtId="2" fontId="2" fillId="0" borderId="27" xfId="0" applyNumberFormat="1" applyFont="1" applyBorder="1" applyAlignment="1">
      <alignment horizontal="center" vertical="center"/>
    </xf>
    <xf numFmtId="2" fontId="2" fillId="0" borderId="0" xfId="0" applyNumberFormat="1" applyFont="1" applyBorder="1" applyAlignment="1">
      <alignment horizontal="center" vertical="center"/>
    </xf>
    <xf numFmtId="2" fontId="2" fillId="0" borderId="4" xfId="0" applyNumberFormat="1" applyFont="1" applyBorder="1" applyAlignment="1">
      <alignment horizontal="center" vertical="center"/>
    </xf>
    <xf numFmtId="2" fontId="2" fillId="0" borderId="5" xfId="0" applyNumberFormat="1" applyFont="1" applyBorder="1" applyAlignment="1">
      <alignment horizontal="center" vertical="center"/>
    </xf>
    <xf numFmtId="2" fontId="2" fillId="0" borderId="8" xfId="0" applyNumberFormat="1" applyFont="1" applyBorder="1" applyAlignment="1">
      <alignment horizontal="center" vertical="center"/>
    </xf>
    <xf numFmtId="2" fontId="2" fillId="0" borderId="10" xfId="0" applyNumberFormat="1" applyFont="1" applyBorder="1" applyAlignment="1">
      <alignment horizontal="center" vertical="center"/>
    </xf>
    <xf numFmtId="0" fontId="33" fillId="0" borderId="0" xfId="0" applyFont="1" applyAlignment="1">
      <alignment horizontal="center"/>
    </xf>
    <xf numFmtId="3" fontId="2" fillId="3" borderId="2" xfId="0" applyNumberFormat="1" applyFont="1" applyFill="1" applyBorder="1"/>
    <xf numFmtId="3" fontId="2" fillId="3" borderId="5" xfId="0" applyNumberFormat="1" applyFont="1" applyFill="1" applyBorder="1"/>
    <xf numFmtId="1" fontId="21" fillId="4" borderId="7" xfId="0" applyNumberFormat="1" applyFont="1" applyFill="1" applyBorder="1" applyAlignment="1">
      <alignment horizontal="center" vertical="center"/>
    </xf>
    <xf numFmtId="165" fontId="34" fillId="0" borderId="0" xfId="0" applyNumberFormat="1" applyFont="1" applyAlignment="1">
      <alignment horizontal="left" vertical="center"/>
    </xf>
    <xf numFmtId="165" fontId="34" fillId="0" borderId="0" xfId="0" applyNumberFormat="1" applyFont="1" applyAlignment="1">
      <alignment horizontal="right" vertical="center"/>
    </xf>
    <xf numFmtId="1" fontId="34" fillId="0" borderId="0" xfId="0" applyNumberFormat="1" applyFont="1" applyAlignment="1">
      <alignment horizontal="right" vertical="center"/>
    </xf>
    <xf numFmtId="1" fontId="34" fillId="0" borderId="0" xfId="0" applyNumberFormat="1" applyFont="1" applyAlignment="1">
      <alignment horizontal="left" vertical="center"/>
    </xf>
    <xf numFmtId="49" fontId="21" fillId="4" borderId="7" xfId="0" applyNumberFormat="1" applyFont="1" applyFill="1" applyBorder="1" applyAlignment="1">
      <alignment horizontal="center" vertical="center"/>
    </xf>
    <xf numFmtId="0" fontId="32" fillId="0" borderId="0" xfId="0" applyFont="1" applyAlignment="1">
      <alignment vertical="top" textRotation="90"/>
    </xf>
    <xf numFmtId="0" fontId="36" fillId="4" borderId="16" xfId="0" applyFont="1" applyFill="1" applyBorder="1" applyAlignment="1">
      <alignment horizontal="left" vertical="center" wrapText="1"/>
    </xf>
    <xf numFmtId="0" fontId="36" fillId="4" borderId="13" xfId="0" applyFont="1" applyFill="1" applyBorder="1" applyAlignment="1">
      <alignment horizontal="left" vertical="center" wrapText="1"/>
    </xf>
    <xf numFmtId="0" fontId="36" fillId="4" borderId="14" xfId="0" applyFont="1" applyFill="1" applyBorder="1" applyAlignment="1">
      <alignment horizontal="left" vertical="center" wrapText="1"/>
    </xf>
    <xf numFmtId="0" fontId="35" fillId="4" borderId="11" xfId="0" applyFont="1" applyFill="1" applyBorder="1" applyAlignment="1">
      <alignment horizontal="center" vertical="center" wrapText="1"/>
    </xf>
    <xf numFmtId="0" fontId="35" fillId="4" borderId="12" xfId="0" applyFont="1" applyFill="1" applyBorder="1" applyAlignment="1">
      <alignment horizontal="center" vertical="center" wrapText="1"/>
    </xf>
    <xf numFmtId="0" fontId="35" fillId="4" borderId="9" xfId="0" applyFont="1" applyFill="1" applyBorder="1" applyAlignment="1">
      <alignment horizontal="center" vertical="center" wrapText="1"/>
    </xf>
    <xf numFmtId="0" fontId="2" fillId="4" borderId="7" xfId="0" applyFont="1" applyFill="1" applyBorder="1" applyAlignment="1">
      <alignment horizontal="left" vertical="center" wrapText="1"/>
    </xf>
    <xf numFmtId="0" fontId="2" fillId="0" borderId="7" xfId="0" applyFont="1" applyBorder="1" applyAlignment="1">
      <alignment horizontal="left" vertical="center" wrapText="1"/>
    </xf>
    <xf numFmtId="0" fontId="32" fillId="0" borderId="0" xfId="0" applyFont="1" applyAlignment="1">
      <alignment horizontal="right" vertical="top" textRotation="90"/>
    </xf>
    <xf numFmtId="0" fontId="23" fillId="0" borderId="16" xfId="0" applyFont="1" applyBorder="1" applyAlignment="1">
      <alignment horizontal="left" vertical="center" wrapText="1"/>
    </xf>
    <xf numFmtId="0" fontId="23" fillId="0" borderId="13" xfId="0" applyFont="1" applyBorder="1" applyAlignment="1">
      <alignment horizontal="left" vertical="center" wrapText="1"/>
    </xf>
    <xf numFmtId="0" fontId="23" fillId="0" borderId="14" xfId="0" applyFont="1" applyBorder="1" applyAlignment="1">
      <alignment horizontal="left" vertical="center" wrapText="1"/>
    </xf>
    <xf numFmtId="1" fontId="9" fillId="0" borderId="7" xfId="0" applyNumberFormat="1" applyFont="1" applyBorder="1" applyAlignment="1">
      <alignment horizontal="right" vertical="center"/>
    </xf>
    <xf numFmtId="1" fontId="16" fillId="0" borderId="7" xfId="0" applyNumberFormat="1" applyFont="1" applyBorder="1" applyAlignment="1">
      <alignment horizontal="right" vertical="center"/>
    </xf>
    <xf numFmtId="0" fontId="8" fillId="0" borderId="7" xfId="0" applyFont="1" applyBorder="1" applyAlignment="1">
      <alignment horizontal="left" vertical="center" wrapText="1"/>
    </xf>
    <xf numFmtId="0" fontId="8" fillId="0" borderId="11" xfId="0" applyFont="1" applyBorder="1" applyAlignment="1">
      <alignment horizontal="left" vertical="top" wrapText="1"/>
    </xf>
    <xf numFmtId="0" fontId="8" fillId="0" borderId="12" xfId="0" applyFont="1" applyBorder="1" applyAlignment="1">
      <alignment horizontal="left" vertical="top" wrapText="1"/>
    </xf>
    <xf numFmtId="0" fontId="8" fillId="0" borderId="9" xfId="0" applyFont="1" applyBorder="1" applyAlignment="1">
      <alignment horizontal="left" vertical="top" wrapText="1"/>
    </xf>
    <xf numFmtId="0" fontId="32" fillId="0" borderId="0" xfId="0" applyFont="1" applyAlignment="1">
      <alignment horizontal="center" vertical="top" textRotation="90"/>
    </xf>
    <xf numFmtId="0" fontId="8" fillId="0" borderId="7" xfId="0" applyFont="1" applyBorder="1" applyAlignment="1">
      <alignment horizontal="left" vertical="top" wrapText="1"/>
    </xf>
  </cellXfs>
  <cellStyles count="3">
    <cellStyle name="Millares" xfId="1" builtinId="3"/>
    <cellStyle name="Normal" xfId="0" builtinId="0"/>
    <cellStyle name="Porcentaje" xfId="2" builtinId="5"/>
  </cellStyles>
  <dxfs count="0"/>
  <tableStyles count="0" defaultTableStyle="TableStyleMedium2" defaultPivotStyle="PivotStyleLight16"/>
  <colors>
    <mruColors>
      <color rgb="FFFF6600"/>
      <color rgb="FFFFFF99"/>
      <color rgb="FF0000FF"/>
      <color rgb="FF993300"/>
      <color rgb="FF663300"/>
      <color rgb="FF669900"/>
      <color rgb="FF006600"/>
      <color rgb="FF009900"/>
      <color rgb="FF66FF33"/>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ysClr val="windowText" lastClr="000000"/>
                </a:solidFill>
                <a:latin typeface="+mn-lt"/>
                <a:ea typeface="+mn-ea"/>
                <a:cs typeface="+mn-cs"/>
              </a:defRPr>
            </a:pPr>
            <a:r>
              <a:rPr lang="es-ES" sz="1200" b="1" i="0" u="none" strike="noStrike" baseline="0">
                <a:solidFill>
                  <a:srgbClr val="993300"/>
                </a:solidFill>
                <a:effectLst/>
              </a:rPr>
              <a:t>Gráfico "Los 3 tiempos biográficos (3tB)":</a:t>
            </a:r>
            <a:r>
              <a:rPr lang="es-ES" sz="1200" b="0" i="0" u="none" strike="noStrike" baseline="0">
                <a:solidFill>
                  <a:srgbClr val="993300"/>
                </a:solidFill>
              </a:rPr>
              <a:t> </a:t>
            </a:r>
            <a:r>
              <a:rPr lang="es-ES" sz="1200" b="1">
                <a:solidFill>
                  <a:sysClr val="windowText" lastClr="000000"/>
                </a:solidFill>
              </a:rPr>
              <a:t>Prolongación</a:t>
            </a:r>
            <a:r>
              <a:rPr lang="es-ES" sz="1200" b="1" baseline="0">
                <a:solidFill>
                  <a:sysClr val="windowText" lastClr="000000"/>
                </a:solidFill>
              </a:rPr>
              <a:t> del tiempo medio de Supervivencia Libre de Evento (PtSLEv)</a:t>
            </a:r>
          </a:p>
        </c:rich>
      </c:tx>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mn-lt"/>
              <a:ea typeface="+mn-ea"/>
              <a:cs typeface="+mn-cs"/>
            </a:defRPr>
          </a:pPr>
          <a:endParaRPr lang="es-ES"/>
        </a:p>
      </c:txPr>
    </c:title>
    <c:autoTitleDeleted val="0"/>
    <c:plotArea>
      <c:layout>
        <c:manualLayout>
          <c:layoutTarget val="inner"/>
          <c:xMode val="edge"/>
          <c:yMode val="edge"/>
          <c:x val="0.18262270341207348"/>
          <c:y val="0.18820079922442126"/>
          <c:w val="0.7784884076990376"/>
          <c:h val="0.65104913969087197"/>
        </c:manualLayout>
      </c:layout>
      <c:barChart>
        <c:barDir val="col"/>
        <c:grouping val="stacked"/>
        <c:varyColors val="0"/>
        <c:ser>
          <c:idx val="0"/>
          <c:order val="0"/>
          <c:tx>
            <c:strRef>
              <c:f>'t-2, PFS A vs B'!$G$27</c:f>
              <c:strCache>
                <c:ptCount val="1"/>
                <c:pt idx="0">
                  <c:v>Resto de t sin éxito</c:v>
                </c:pt>
              </c:strCache>
            </c:strRef>
          </c:tx>
          <c:spPr>
            <a:solidFill>
              <a:srgbClr val="FF6600"/>
            </a:solidFill>
            <a:ln>
              <a:noFill/>
            </a:ln>
            <a:effectLst/>
          </c:spPr>
          <c:invertIfNegative val="0"/>
          <c:dLbls>
            <c:dLbl>
              <c:idx val="0"/>
              <c:layout>
                <c:manualLayout>
                  <c:x val="-0.2388888888888889"/>
                  <c:y val="8.0080080080080079E-3"/>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FF6600"/>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912-49B3-B879-9D5743F89E0C}"/>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FF6600"/>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't-2, PFS A vs B'!$H$26</c:f>
              <c:strCache>
                <c:ptCount val="1"/>
                <c:pt idx="0">
                  <c:v>meses</c:v>
                </c:pt>
              </c:strCache>
            </c:strRef>
          </c:cat>
          <c:val>
            <c:numRef>
              <c:f>'t-2, PFS A vs B'!$H$27</c:f>
              <c:numCache>
                <c:formatCode>0.0</c:formatCode>
                <c:ptCount val="1"/>
                <c:pt idx="0">
                  <c:v>10.56673609401944</c:v>
                </c:pt>
              </c:numCache>
            </c:numRef>
          </c:val>
          <c:extLst>
            <c:ext xmlns:c16="http://schemas.microsoft.com/office/drawing/2014/chart" uri="{C3380CC4-5D6E-409C-BE32-E72D297353CC}">
              <c16:uniqueId val="{00000000-0912-49B3-B879-9D5743F89E0C}"/>
            </c:ext>
          </c:extLst>
        </c:ser>
        <c:ser>
          <c:idx val="1"/>
          <c:order val="1"/>
          <c:tx>
            <c:strRef>
              <c:f>'t-2, PFS A vs B'!$G$28</c:f>
              <c:strCache>
                <c:ptCount val="1"/>
                <c:pt idx="0">
                  <c:v>PtSLEv por la intervención</c:v>
                </c:pt>
              </c:strCache>
            </c:strRef>
          </c:tx>
          <c:spPr>
            <a:solidFill>
              <a:srgbClr val="009900"/>
            </a:solidFill>
            <a:ln>
              <a:noFill/>
            </a:ln>
            <a:effectLst/>
          </c:spPr>
          <c:invertIfNegative val="0"/>
          <c:dLbls>
            <c:dLbl>
              <c:idx val="0"/>
              <c:layout>
                <c:manualLayout>
                  <c:x val="-0.32500000000000007"/>
                  <c:y val="-1.2012012012012012E-2"/>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9900"/>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912-49B3-B879-9D5743F89E0C}"/>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't-2, PFS A vs B'!$H$26</c:f>
              <c:strCache>
                <c:ptCount val="1"/>
                <c:pt idx="0">
                  <c:v>meses</c:v>
                </c:pt>
              </c:strCache>
            </c:strRef>
          </c:cat>
          <c:val>
            <c:numRef>
              <c:f>'t-2, PFS A vs B'!$H$28</c:f>
              <c:numCache>
                <c:formatCode>0.0</c:formatCode>
                <c:ptCount val="1"/>
                <c:pt idx="0">
                  <c:v>4.6470723727555239</c:v>
                </c:pt>
              </c:numCache>
            </c:numRef>
          </c:val>
          <c:extLst>
            <c:ext xmlns:c16="http://schemas.microsoft.com/office/drawing/2014/chart" uri="{C3380CC4-5D6E-409C-BE32-E72D297353CC}">
              <c16:uniqueId val="{00000001-0912-49B3-B879-9D5743F89E0C}"/>
            </c:ext>
          </c:extLst>
        </c:ser>
        <c:ser>
          <c:idx val="2"/>
          <c:order val="2"/>
          <c:tx>
            <c:strRef>
              <c:f>'t-2, PFS A vs B'!$G$29</c:f>
              <c:strCache>
                <c:ptCount val="1"/>
                <c:pt idx="0">
                  <c:v>tSLEv sin la intervención</c:v>
                </c:pt>
              </c:strCache>
            </c:strRef>
          </c:tx>
          <c:spPr>
            <a:solidFill>
              <a:srgbClr val="CCFF33"/>
            </a:solidFill>
            <a:ln>
              <a:noFill/>
            </a:ln>
            <a:effectLst/>
          </c:spPr>
          <c:invertIfNegative val="0"/>
          <c:dLbls>
            <c:dLbl>
              <c:idx val="0"/>
              <c:layout>
                <c:manualLayout>
                  <c:x val="-0.24722222222222226"/>
                  <c:y val="1.20120120120118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912-49B3-B879-9D5743F89E0C}"/>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92D050"/>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't-2, PFS A vs B'!$H$26</c:f>
              <c:strCache>
                <c:ptCount val="1"/>
                <c:pt idx="0">
                  <c:v>meses</c:v>
                </c:pt>
              </c:strCache>
            </c:strRef>
          </c:cat>
          <c:val>
            <c:numRef>
              <c:f>'t-2, PFS A vs B'!$H$29</c:f>
              <c:numCache>
                <c:formatCode>0.0</c:formatCode>
                <c:ptCount val="1"/>
                <c:pt idx="0">
                  <c:v>44.786191533225036</c:v>
                </c:pt>
              </c:numCache>
            </c:numRef>
          </c:val>
          <c:extLst>
            <c:ext xmlns:c16="http://schemas.microsoft.com/office/drawing/2014/chart" uri="{C3380CC4-5D6E-409C-BE32-E72D297353CC}">
              <c16:uniqueId val="{00000002-0912-49B3-B879-9D5743F89E0C}"/>
            </c:ext>
          </c:extLst>
        </c:ser>
        <c:dLbls>
          <c:showLegendKey val="0"/>
          <c:showVal val="0"/>
          <c:showCatName val="0"/>
          <c:showSerName val="0"/>
          <c:showPercent val="0"/>
          <c:showBubbleSize val="0"/>
        </c:dLbls>
        <c:gapWidth val="150"/>
        <c:overlap val="100"/>
        <c:axId val="1044752031"/>
        <c:axId val="1044762847"/>
      </c:barChart>
      <c:catAx>
        <c:axId val="104475203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1044762847"/>
        <c:crosses val="autoZero"/>
        <c:auto val="1"/>
        <c:lblAlgn val="ctr"/>
        <c:lblOffset val="100"/>
        <c:noMultiLvlLbl val="0"/>
      </c:catAx>
      <c:valAx>
        <c:axId val="1044762847"/>
        <c:scaling>
          <c:orientation val="minMax"/>
          <c:max val="6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ES">
                    <a:solidFill>
                      <a:sysClr val="windowText" lastClr="000000"/>
                    </a:solidFill>
                  </a:rPr>
                  <a:t>Marco de tiempo deseguimiento analizado</a:t>
                </a:r>
              </a:p>
            </c:rich>
          </c:tx>
          <c:layout>
            <c:manualLayout>
              <c:xMode val="edge"/>
              <c:yMode val="edge"/>
              <c:x val="1.6666666666666666E-2"/>
              <c:y val="0.1753473158197567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E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1044752031"/>
        <c:crosses val="autoZero"/>
        <c:crossBetween val="between"/>
        <c:majorUnit val="6"/>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es-ES" sz="1200" b="1">
                <a:solidFill>
                  <a:srgbClr val="993300"/>
                </a:solidFill>
              </a:rPr>
              <a:t>Gráfico "Los 3 tiempos biográficos (3tB): </a:t>
            </a:r>
            <a:r>
              <a:rPr lang="es-ES" sz="1200" b="1">
                <a:solidFill>
                  <a:sysClr val="windowText" lastClr="000000"/>
                </a:solidFill>
              </a:rPr>
              <a:t>Prolongación</a:t>
            </a:r>
            <a:r>
              <a:rPr lang="es-ES" sz="1200" b="1" baseline="0">
                <a:solidFill>
                  <a:sysClr val="windowText" lastClr="000000"/>
                </a:solidFill>
              </a:rPr>
              <a:t> del tiempo medio de Supervivencia  Libre de Evento (PtSLEv)</a:t>
            </a:r>
            <a:endParaRPr lang="es-ES" sz="1200" b="1">
              <a:solidFill>
                <a:sysClr val="windowText" lastClr="000000"/>
              </a:solidFill>
            </a:endParaRP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0.14608767963410516"/>
          <c:y val="0.24416666666666667"/>
          <c:w val="0.83169002884540411"/>
          <c:h val="0.54716025080198305"/>
        </c:manualLayout>
      </c:layout>
      <c:barChart>
        <c:barDir val="col"/>
        <c:grouping val="stacked"/>
        <c:varyColors val="0"/>
        <c:ser>
          <c:idx val="0"/>
          <c:order val="0"/>
          <c:tx>
            <c:strRef>
              <c:f>'t-3, mFS A vs B'!$G$27</c:f>
              <c:strCache>
                <c:ptCount val="1"/>
                <c:pt idx="0">
                  <c:v>Resto de t sin éxito</c:v>
                </c:pt>
              </c:strCache>
            </c:strRef>
          </c:tx>
          <c:spPr>
            <a:solidFill>
              <a:srgbClr val="FF6600"/>
            </a:solidFill>
            <a:ln>
              <a:noFill/>
            </a:ln>
            <a:effectLst/>
          </c:spPr>
          <c:invertIfNegative val="0"/>
          <c:dPt>
            <c:idx val="0"/>
            <c:invertIfNegative val="0"/>
            <c:bubble3D val="0"/>
            <c:spPr>
              <a:solidFill>
                <a:srgbClr val="FF6600"/>
              </a:solidFill>
              <a:ln>
                <a:solidFill>
                  <a:srgbClr val="FF6600"/>
                </a:solidFill>
              </a:ln>
              <a:effectLst/>
            </c:spPr>
            <c:extLst>
              <c:ext xmlns:c16="http://schemas.microsoft.com/office/drawing/2014/chart" uri="{C3380CC4-5D6E-409C-BE32-E72D297353CC}">
                <c16:uniqueId val="{00000003-C8D2-4F81-B11B-BA0EAE774487}"/>
              </c:ext>
            </c:extLst>
          </c:dPt>
          <c:dLbls>
            <c:dLbl>
              <c:idx val="0"/>
              <c:layout>
                <c:manualLayout>
                  <c:x val="-0.25833333333333336"/>
                  <c:y val="9.259259259259258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8D2-4F81-B11B-BA0EAE774487}"/>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FF0000"/>
                    </a:solidFill>
                    <a:latin typeface="+mn-lt"/>
                    <a:ea typeface="+mn-ea"/>
                    <a:cs typeface="+mn-cs"/>
                  </a:defRPr>
                </a:pPr>
                <a:endParaRPr lang="es-E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't-3, mFS A vs B'!$H$26</c:f>
              <c:strCache>
                <c:ptCount val="1"/>
                <c:pt idx="0">
                  <c:v>meses</c:v>
                </c:pt>
              </c:strCache>
            </c:strRef>
          </c:cat>
          <c:val>
            <c:numRef>
              <c:f>'t-3, mFS A vs B'!$H$27</c:f>
              <c:numCache>
                <c:formatCode>0.0</c:formatCode>
                <c:ptCount val="1"/>
                <c:pt idx="0">
                  <c:v>9.0101448489322564</c:v>
                </c:pt>
              </c:numCache>
            </c:numRef>
          </c:val>
          <c:extLst>
            <c:ext xmlns:c16="http://schemas.microsoft.com/office/drawing/2014/chart" uri="{C3380CC4-5D6E-409C-BE32-E72D297353CC}">
              <c16:uniqueId val="{00000000-C8D2-4F81-B11B-BA0EAE774487}"/>
            </c:ext>
          </c:extLst>
        </c:ser>
        <c:ser>
          <c:idx val="1"/>
          <c:order val="1"/>
          <c:tx>
            <c:strRef>
              <c:f>'t-3, mFS A vs B'!$G$28</c:f>
              <c:strCache>
                <c:ptCount val="1"/>
                <c:pt idx="0">
                  <c:v>PtSLEv por la intervención</c:v>
                </c:pt>
              </c:strCache>
            </c:strRef>
          </c:tx>
          <c:spPr>
            <a:solidFill>
              <a:srgbClr val="009900"/>
            </a:solidFill>
            <a:ln>
              <a:noFill/>
            </a:ln>
            <a:effectLst/>
          </c:spPr>
          <c:invertIfNegative val="0"/>
          <c:dLbls>
            <c:dLbl>
              <c:idx val="0"/>
              <c:layout>
                <c:manualLayout>
                  <c:x val="-0.2694444444444444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8D2-4F81-B11B-BA0EAE774487}"/>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9900"/>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't-3, mFS A vs B'!$H$26</c:f>
              <c:strCache>
                <c:ptCount val="1"/>
                <c:pt idx="0">
                  <c:v>meses</c:v>
                </c:pt>
              </c:strCache>
            </c:strRef>
          </c:cat>
          <c:val>
            <c:numRef>
              <c:f>'t-3, mFS A vs B'!$H$28</c:f>
              <c:numCache>
                <c:formatCode>0.0</c:formatCode>
                <c:ptCount val="1"/>
                <c:pt idx="0">
                  <c:v>4.8903210399425276</c:v>
                </c:pt>
              </c:numCache>
            </c:numRef>
          </c:val>
          <c:extLst>
            <c:ext xmlns:c16="http://schemas.microsoft.com/office/drawing/2014/chart" uri="{C3380CC4-5D6E-409C-BE32-E72D297353CC}">
              <c16:uniqueId val="{00000001-C8D2-4F81-B11B-BA0EAE774487}"/>
            </c:ext>
          </c:extLst>
        </c:ser>
        <c:ser>
          <c:idx val="2"/>
          <c:order val="2"/>
          <c:tx>
            <c:strRef>
              <c:f>'t-3, mFS A vs B'!$G$29</c:f>
              <c:strCache>
                <c:ptCount val="1"/>
                <c:pt idx="0">
                  <c:v>tSLEv sin la intervención</c:v>
                </c:pt>
              </c:strCache>
            </c:strRef>
          </c:tx>
          <c:spPr>
            <a:solidFill>
              <a:srgbClr val="99FF33"/>
            </a:solidFill>
            <a:ln>
              <a:noFill/>
            </a:ln>
            <a:effectLst/>
          </c:spPr>
          <c:invertIfNegative val="0"/>
          <c:dPt>
            <c:idx val="0"/>
            <c:invertIfNegative val="0"/>
            <c:bubble3D val="0"/>
            <c:spPr>
              <a:solidFill>
                <a:srgbClr val="CCFF33"/>
              </a:solidFill>
              <a:ln>
                <a:noFill/>
              </a:ln>
              <a:effectLst/>
            </c:spPr>
            <c:extLst>
              <c:ext xmlns:c16="http://schemas.microsoft.com/office/drawing/2014/chart" uri="{C3380CC4-5D6E-409C-BE32-E72D297353CC}">
                <c16:uniqueId val="{00000004-C8D2-4F81-B11B-BA0EAE774487}"/>
              </c:ext>
            </c:extLst>
          </c:dPt>
          <c:dLbls>
            <c:dLbl>
              <c:idx val="0"/>
              <c:layout>
                <c:manualLayout>
                  <c:x val="-0.25833333333333336"/>
                  <c:y val="-4.2437781360066642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8D2-4F81-B11B-BA0EAE774487}"/>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92D050"/>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't-3, mFS A vs B'!$H$26</c:f>
              <c:strCache>
                <c:ptCount val="1"/>
                <c:pt idx="0">
                  <c:v>meses</c:v>
                </c:pt>
              </c:strCache>
            </c:strRef>
          </c:cat>
          <c:val>
            <c:numRef>
              <c:f>'t-3, mFS A vs B'!$H$29</c:f>
              <c:numCache>
                <c:formatCode>0.0</c:formatCode>
                <c:ptCount val="1"/>
                <c:pt idx="0">
                  <c:v>46.099534111125216</c:v>
                </c:pt>
              </c:numCache>
            </c:numRef>
          </c:val>
          <c:extLst>
            <c:ext xmlns:c16="http://schemas.microsoft.com/office/drawing/2014/chart" uri="{C3380CC4-5D6E-409C-BE32-E72D297353CC}">
              <c16:uniqueId val="{00000002-C8D2-4F81-B11B-BA0EAE774487}"/>
            </c:ext>
          </c:extLst>
        </c:ser>
        <c:dLbls>
          <c:showLegendKey val="0"/>
          <c:showVal val="0"/>
          <c:showCatName val="0"/>
          <c:showSerName val="0"/>
          <c:showPercent val="0"/>
          <c:showBubbleSize val="0"/>
        </c:dLbls>
        <c:gapWidth val="150"/>
        <c:overlap val="100"/>
        <c:axId val="1030538959"/>
        <c:axId val="1030536047"/>
      </c:barChart>
      <c:catAx>
        <c:axId val="103053895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1030536047"/>
        <c:crosses val="autoZero"/>
        <c:auto val="1"/>
        <c:lblAlgn val="ctr"/>
        <c:lblOffset val="100"/>
        <c:noMultiLvlLbl val="0"/>
      </c:catAx>
      <c:valAx>
        <c:axId val="1030536047"/>
        <c:scaling>
          <c:orientation val="minMax"/>
          <c:max val="6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US">
                    <a:solidFill>
                      <a:sysClr val="windowText" lastClr="000000"/>
                    </a:solidFill>
                  </a:rPr>
                  <a:t>Marco de tiempo de seguimiento analizado</a:t>
                </a:r>
              </a:p>
            </c:rich>
          </c:tx>
          <c:layout>
            <c:manualLayout>
              <c:xMode val="edge"/>
              <c:yMode val="edge"/>
              <c:x val="1.529107871417063E-2"/>
              <c:y val="0.2234413872842431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s-E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1030538959"/>
        <c:crosses val="autoZero"/>
        <c:crossBetween val="between"/>
        <c:majorUnit val="6"/>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4</xdr:col>
      <xdr:colOff>935183</xdr:colOff>
      <xdr:row>7</xdr:row>
      <xdr:rowOff>129886</xdr:rowOff>
    </xdr:from>
    <xdr:to>
      <xdr:col>7</xdr:col>
      <xdr:colOff>389659</xdr:colOff>
      <xdr:row>10</xdr:row>
      <xdr:rowOff>69273</xdr:rowOff>
    </xdr:to>
    <xdr:cxnSp macro="">
      <xdr:nvCxnSpPr>
        <xdr:cNvPr id="2" name="Conector recto de flecha 2">
          <a:extLst>
            <a:ext uri="{FF2B5EF4-FFF2-40B4-BE49-F238E27FC236}">
              <a16:creationId xmlns:a16="http://schemas.microsoft.com/office/drawing/2014/main" id="{00000000-0008-0000-0100-000002000000}"/>
            </a:ext>
          </a:extLst>
        </xdr:cNvPr>
        <xdr:cNvCxnSpPr>
          <a:cxnSpLocks noChangeShapeType="1"/>
        </xdr:cNvCxnSpPr>
      </xdr:nvCxnSpPr>
      <xdr:spPr bwMode="auto">
        <a:xfrm flipH="1">
          <a:off x="5621483" y="1149061"/>
          <a:ext cx="2816801" cy="749012"/>
        </a:xfrm>
        <a:prstGeom prst="straightConnector1">
          <a:avLst/>
        </a:prstGeom>
        <a:noFill/>
        <a:ln w="9525" algn="ctr">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xdr:col>
      <xdr:colOff>726622</xdr:colOff>
      <xdr:row>30</xdr:row>
      <xdr:rowOff>104774</xdr:rowOff>
    </xdr:from>
    <xdr:to>
      <xdr:col>9</xdr:col>
      <xdr:colOff>254907</xdr:colOff>
      <xdr:row>50</xdr:row>
      <xdr:rowOff>38099</xdr:rowOff>
    </xdr:to>
    <xdr:graphicFrame macro="">
      <xdr:nvGraphicFramePr>
        <xdr:cNvPr id="11" name="Gráfico 10">
          <a:extLst>
            <a:ext uri="{FF2B5EF4-FFF2-40B4-BE49-F238E27FC236}">
              <a16:creationId xmlns:a16="http://schemas.microsoft.com/office/drawing/2014/main" id="{00000000-0008-0000-01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935183</xdr:colOff>
      <xdr:row>7</xdr:row>
      <xdr:rowOff>129886</xdr:rowOff>
    </xdr:from>
    <xdr:to>
      <xdr:col>7</xdr:col>
      <xdr:colOff>389659</xdr:colOff>
      <xdr:row>10</xdr:row>
      <xdr:rowOff>69273</xdr:rowOff>
    </xdr:to>
    <xdr:cxnSp macro="">
      <xdr:nvCxnSpPr>
        <xdr:cNvPr id="6" name="Conector recto de flecha 2">
          <a:extLst>
            <a:ext uri="{FF2B5EF4-FFF2-40B4-BE49-F238E27FC236}">
              <a16:creationId xmlns:a16="http://schemas.microsoft.com/office/drawing/2014/main" id="{00000000-0008-0000-0100-000006000000}"/>
            </a:ext>
          </a:extLst>
        </xdr:cNvPr>
        <xdr:cNvCxnSpPr>
          <a:cxnSpLocks noChangeShapeType="1"/>
        </xdr:cNvCxnSpPr>
      </xdr:nvCxnSpPr>
      <xdr:spPr bwMode="auto">
        <a:xfrm flipH="1">
          <a:off x="5792933" y="1358611"/>
          <a:ext cx="2816801" cy="749012"/>
        </a:xfrm>
        <a:prstGeom prst="straightConnector1">
          <a:avLst/>
        </a:prstGeom>
        <a:noFill/>
        <a:ln w="9525" algn="ctr">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xdr:col>
      <xdr:colOff>935183</xdr:colOff>
      <xdr:row>7</xdr:row>
      <xdr:rowOff>129886</xdr:rowOff>
    </xdr:from>
    <xdr:to>
      <xdr:col>7</xdr:col>
      <xdr:colOff>389659</xdr:colOff>
      <xdr:row>10</xdr:row>
      <xdr:rowOff>69273</xdr:rowOff>
    </xdr:to>
    <xdr:cxnSp macro="">
      <xdr:nvCxnSpPr>
        <xdr:cNvPr id="7" name="Conector recto de flecha 2">
          <a:extLst>
            <a:ext uri="{FF2B5EF4-FFF2-40B4-BE49-F238E27FC236}">
              <a16:creationId xmlns:a16="http://schemas.microsoft.com/office/drawing/2014/main" id="{BE9D0775-250E-48FC-9871-70703ADF3C35}"/>
            </a:ext>
          </a:extLst>
        </xdr:cNvPr>
        <xdr:cNvCxnSpPr>
          <a:cxnSpLocks noChangeShapeType="1"/>
        </xdr:cNvCxnSpPr>
      </xdr:nvCxnSpPr>
      <xdr:spPr bwMode="auto">
        <a:xfrm flipH="1">
          <a:off x="6224733" y="1304636"/>
          <a:ext cx="2565976" cy="758537"/>
        </a:xfrm>
        <a:prstGeom prst="straightConnector1">
          <a:avLst/>
        </a:prstGeom>
        <a:noFill/>
        <a:ln w="9525" algn="ctr">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xdr:col>
      <xdr:colOff>935183</xdr:colOff>
      <xdr:row>7</xdr:row>
      <xdr:rowOff>129886</xdr:rowOff>
    </xdr:from>
    <xdr:to>
      <xdr:col>7</xdr:col>
      <xdr:colOff>389659</xdr:colOff>
      <xdr:row>10</xdr:row>
      <xdr:rowOff>69273</xdr:rowOff>
    </xdr:to>
    <xdr:cxnSp macro="">
      <xdr:nvCxnSpPr>
        <xdr:cNvPr id="8" name="Conector recto de flecha 2">
          <a:extLst>
            <a:ext uri="{FF2B5EF4-FFF2-40B4-BE49-F238E27FC236}">
              <a16:creationId xmlns:a16="http://schemas.microsoft.com/office/drawing/2014/main" id="{79808654-A8A5-416C-8DA3-6F9FC8CBA4A6}"/>
            </a:ext>
          </a:extLst>
        </xdr:cNvPr>
        <xdr:cNvCxnSpPr>
          <a:cxnSpLocks noChangeShapeType="1"/>
        </xdr:cNvCxnSpPr>
      </xdr:nvCxnSpPr>
      <xdr:spPr bwMode="auto">
        <a:xfrm flipH="1">
          <a:off x="6224733" y="1304636"/>
          <a:ext cx="2565976" cy="758537"/>
        </a:xfrm>
        <a:prstGeom prst="straightConnector1">
          <a:avLst/>
        </a:prstGeom>
        <a:noFill/>
        <a:ln w="9525" algn="ctr">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xdr:col>
      <xdr:colOff>935183</xdr:colOff>
      <xdr:row>7</xdr:row>
      <xdr:rowOff>129886</xdr:rowOff>
    </xdr:from>
    <xdr:to>
      <xdr:col>7</xdr:col>
      <xdr:colOff>389659</xdr:colOff>
      <xdr:row>10</xdr:row>
      <xdr:rowOff>69273</xdr:rowOff>
    </xdr:to>
    <xdr:cxnSp macro="">
      <xdr:nvCxnSpPr>
        <xdr:cNvPr id="10" name="Conector recto de flecha 2">
          <a:extLst>
            <a:ext uri="{FF2B5EF4-FFF2-40B4-BE49-F238E27FC236}">
              <a16:creationId xmlns:a16="http://schemas.microsoft.com/office/drawing/2014/main" id="{FCC1CEBC-F877-4A12-BF5A-D63F6B9B7647}"/>
            </a:ext>
          </a:extLst>
        </xdr:cNvPr>
        <xdr:cNvCxnSpPr>
          <a:cxnSpLocks noChangeShapeType="1"/>
        </xdr:cNvCxnSpPr>
      </xdr:nvCxnSpPr>
      <xdr:spPr bwMode="auto">
        <a:xfrm flipH="1">
          <a:off x="6224733" y="1304636"/>
          <a:ext cx="2565976" cy="758537"/>
        </a:xfrm>
        <a:prstGeom prst="straightConnector1">
          <a:avLst/>
        </a:prstGeom>
        <a:noFill/>
        <a:ln w="9525" algn="ctr">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xdr:col>
      <xdr:colOff>935183</xdr:colOff>
      <xdr:row>7</xdr:row>
      <xdr:rowOff>129886</xdr:rowOff>
    </xdr:from>
    <xdr:to>
      <xdr:col>7</xdr:col>
      <xdr:colOff>389659</xdr:colOff>
      <xdr:row>10</xdr:row>
      <xdr:rowOff>69273</xdr:rowOff>
    </xdr:to>
    <xdr:cxnSp macro="">
      <xdr:nvCxnSpPr>
        <xdr:cNvPr id="12" name="Conector recto de flecha 2">
          <a:extLst>
            <a:ext uri="{FF2B5EF4-FFF2-40B4-BE49-F238E27FC236}">
              <a16:creationId xmlns:a16="http://schemas.microsoft.com/office/drawing/2014/main" id="{ACB33C93-18CB-4C2C-9E9D-813588C0EE67}"/>
            </a:ext>
          </a:extLst>
        </xdr:cNvPr>
        <xdr:cNvCxnSpPr>
          <a:cxnSpLocks noChangeShapeType="1"/>
        </xdr:cNvCxnSpPr>
      </xdr:nvCxnSpPr>
      <xdr:spPr bwMode="auto">
        <a:xfrm flipH="1">
          <a:off x="6224733" y="1304636"/>
          <a:ext cx="2565976" cy="758537"/>
        </a:xfrm>
        <a:prstGeom prst="straightConnector1">
          <a:avLst/>
        </a:prstGeom>
        <a:noFill/>
        <a:ln w="9525" algn="ctr">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xdr:col>
      <xdr:colOff>935183</xdr:colOff>
      <xdr:row>7</xdr:row>
      <xdr:rowOff>129886</xdr:rowOff>
    </xdr:from>
    <xdr:to>
      <xdr:col>7</xdr:col>
      <xdr:colOff>389659</xdr:colOff>
      <xdr:row>10</xdr:row>
      <xdr:rowOff>69273</xdr:rowOff>
    </xdr:to>
    <xdr:cxnSp macro="">
      <xdr:nvCxnSpPr>
        <xdr:cNvPr id="13" name="Conector recto de flecha 2">
          <a:extLst>
            <a:ext uri="{FF2B5EF4-FFF2-40B4-BE49-F238E27FC236}">
              <a16:creationId xmlns:a16="http://schemas.microsoft.com/office/drawing/2014/main" id="{5FB47E72-A1D2-46F6-8A4F-F2F6BAD6FD30}"/>
            </a:ext>
          </a:extLst>
        </xdr:cNvPr>
        <xdr:cNvCxnSpPr>
          <a:cxnSpLocks noChangeShapeType="1"/>
        </xdr:cNvCxnSpPr>
      </xdr:nvCxnSpPr>
      <xdr:spPr bwMode="auto">
        <a:xfrm flipH="1">
          <a:off x="6224733" y="1304636"/>
          <a:ext cx="2565976" cy="758537"/>
        </a:xfrm>
        <a:prstGeom prst="straightConnector1">
          <a:avLst/>
        </a:prstGeom>
        <a:noFill/>
        <a:ln w="9525" algn="ctr">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xdr:col>
      <xdr:colOff>935183</xdr:colOff>
      <xdr:row>7</xdr:row>
      <xdr:rowOff>129886</xdr:rowOff>
    </xdr:from>
    <xdr:to>
      <xdr:col>7</xdr:col>
      <xdr:colOff>389659</xdr:colOff>
      <xdr:row>10</xdr:row>
      <xdr:rowOff>69273</xdr:rowOff>
    </xdr:to>
    <xdr:cxnSp macro="">
      <xdr:nvCxnSpPr>
        <xdr:cNvPr id="14" name="Conector recto de flecha 2">
          <a:extLst>
            <a:ext uri="{FF2B5EF4-FFF2-40B4-BE49-F238E27FC236}">
              <a16:creationId xmlns:a16="http://schemas.microsoft.com/office/drawing/2014/main" id="{0B940D7D-E7B7-49E2-97FA-86E1C4C3F495}"/>
            </a:ext>
          </a:extLst>
        </xdr:cNvPr>
        <xdr:cNvCxnSpPr>
          <a:cxnSpLocks noChangeShapeType="1"/>
        </xdr:cNvCxnSpPr>
      </xdr:nvCxnSpPr>
      <xdr:spPr bwMode="auto">
        <a:xfrm flipH="1">
          <a:off x="6224733" y="1304636"/>
          <a:ext cx="2565976" cy="758537"/>
        </a:xfrm>
        <a:prstGeom prst="straightConnector1">
          <a:avLst/>
        </a:prstGeom>
        <a:noFill/>
        <a:ln w="9525" algn="ctr">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editAs="oneCell">
    <xdr:from>
      <xdr:col>0</xdr:col>
      <xdr:colOff>117929</xdr:colOff>
      <xdr:row>26</xdr:row>
      <xdr:rowOff>9070</xdr:rowOff>
    </xdr:from>
    <xdr:to>
      <xdr:col>2</xdr:col>
      <xdr:colOff>1024304</xdr:colOff>
      <xdr:row>36</xdr:row>
      <xdr:rowOff>27214</xdr:rowOff>
    </xdr:to>
    <xdr:pic>
      <xdr:nvPicPr>
        <xdr:cNvPr id="4" name="Imagen 3">
          <a:extLst>
            <a:ext uri="{FF2B5EF4-FFF2-40B4-BE49-F238E27FC236}">
              <a16:creationId xmlns:a16="http://schemas.microsoft.com/office/drawing/2014/main" id="{5D90A550-5C93-4051-A4C2-AD8AAE2E91F3}"/>
            </a:ext>
          </a:extLst>
        </xdr:cNvPr>
        <xdr:cNvPicPr>
          <a:picLocks noChangeAspect="1"/>
        </xdr:cNvPicPr>
      </xdr:nvPicPr>
      <xdr:blipFill>
        <a:blip xmlns:r="http://schemas.openxmlformats.org/officeDocument/2006/relationships" r:embed="rId2"/>
        <a:stretch>
          <a:fillRect/>
        </a:stretch>
      </xdr:blipFill>
      <xdr:spPr>
        <a:xfrm>
          <a:off x="117929" y="6241141"/>
          <a:ext cx="3682232" cy="1651001"/>
        </a:xfrm>
        <a:prstGeom prst="rect">
          <a:avLst/>
        </a:prstGeom>
      </xdr:spPr>
    </xdr:pic>
    <xdr:clientData/>
  </xdr:twoCellAnchor>
  <xdr:twoCellAnchor editAs="oneCell">
    <xdr:from>
      <xdr:col>0</xdr:col>
      <xdr:colOff>163287</xdr:colOff>
      <xdr:row>37</xdr:row>
      <xdr:rowOff>9072</xdr:rowOff>
    </xdr:from>
    <xdr:to>
      <xdr:col>2</xdr:col>
      <xdr:colOff>942473</xdr:colOff>
      <xdr:row>49</xdr:row>
      <xdr:rowOff>81643</xdr:rowOff>
    </xdr:to>
    <xdr:pic>
      <xdr:nvPicPr>
        <xdr:cNvPr id="5" name="Imagen 4">
          <a:extLst>
            <a:ext uri="{FF2B5EF4-FFF2-40B4-BE49-F238E27FC236}">
              <a16:creationId xmlns:a16="http://schemas.microsoft.com/office/drawing/2014/main" id="{B5BB4A87-6A54-4E57-99DB-4C4A1A7FC3AF}"/>
            </a:ext>
          </a:extLst>
        </xdr:cNvPr>
        <xdr:cNvPicPr>
          <a:picLocks noChangeAspect="1"/>
        </xdr:cNvPicPr>
      </xdr:nvPicPr>
      <xdr:blipFill>
        <a:blip xmlns:r="http://schemas.openxmlformats.org/officeDocument/2006/relationships" r:embed="rId3"/>
        <a:stretch>
          <a:fillRect/>
        </a:stretch>
      </xdr:blipFill>
      <xdr:spPr>
        <a:xfrm>
          <a:off x="163287" y="8037286"/>
          <a:ext cx="3555043" cy="2032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117825</xdr:colOff>
      <xdr:row>18</xdr:row>
      <xdr:rowOff>11204</xdr:rowOff>
    </xdr:from>
    <xdr:to>
      <xdr:col>12</xdr:col>
      <xdr:colOff>142875</xdr:colOff>
      <xdr:row>78</xdr:row>
      <xdr:rowOff>0</xdr:rowOff>
    </xdr:to>
    <xdr:cxnSp macro="">
      <xdr:nvCxnSpPr>
        <xdr:cNvPr id="5" name="Conector recto de flecha 4">
          <a:extLst>
            <a:ext uri="{FF2B5EF4-FFF2-40B4-BE49-F238E27FC236}">
              <a16:creationId xmlns:a16="http://schemas.microsoft.com/office/drawing/2014/main" id="{7F907F6E-7D86-4F3E-B1FB-D646AE1DA735}"/>
            </a:ext>
          </a:extLst>
        </xdr:cNvPr>
        <xdr:cNvCxnSpPr/>
      </xdr:nvCxnSpPr>
      <xdr:spPr>
        <a:xfrm>
          <a:off x="6182075" y="4392704"/>
          <a:ext cx="25050" cy="11434671"/>
        </a:xfrm>
        <a:prstGeom prst="straightConnector1">
          <a:avLst/>
        </a:prstGeom>
        <a:ln w="28575">
          <a:solidFill>
            <a:srgbClr val="FFFF00"/>
          </a:solidFill>
          <a:prstDash val="sys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142875</xdr:colOff>
      <xdr:row>18</xdr:row>
      <xdr:rowOff>0</xdr:rowOff>
    </xdr:from>
    <xdr:to>
      <xdr:col>25</xdr:col>
      <xdr:colOff>142875</xdr:colOff>
      <xdr:row>35</xdr:row>
      <xdr:rowOff>174625</xdr:rowOff>
    </xdr:to>
    <xdr:cxnSp macro="">
      <xdr:nvCxnSpPr>
        <xdr:cNvPr id="16" name="Conector recto de flecha 15">
          <a:extLst>
            <a:ext uri="{FF2B5EF4-FFF2-40B4-BE49-F238E27FC236}">
              <a16:creationId xmlns:a16="http://schemas.microsoft.com/office/drawing/2014/main" id="{4E751EA4-8C88-41C8-AC22-4CB8A6502BDC}"/>
            </a:ext>
          </a:extLst>
        </xdr:cNvPr>
        <xdr:cNvCxnSpPr/>
      </xdr:nvCxnSpPr>
      <xdr:spPr>
        <a:xfrm>
          <a:off x="9763125" y="4381500"/>
          <a:ext cx="0" cy="3429000"/>
        </a:xfrm>
        <a:prstGeom prst="straightConnector1">
          <a:avLst/>
        </a:prstGeom>
        <a:ln w="28575">
          <a:solidFill>
            <a:srgbClr val="FFFF00"/>
          </a:solidFill>
          <a:prstDash val="sys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142875</xdr:colOff>
      <xdr:row>18</xdr:row>
      <xdr:rowOff>0</xdr:rowOff>
    </xdr:from>
    <xdr:to>
      <xdr:col>6</xdr:col>
      <xdr:colOff>167925</xdr:colOff>
      <xdr:row>77</xdr:row>
      <xdr:rowOff>179296</xdr:rowOff>
    </xdr:to>
    <xdr:cxnSp macro="">
      <xdr:nvCxnSpPr>
        <xdr:cNvPr id="19" name="Conector recto de flecha 18">
          <a:extLst>
            <a:ext uri="{FF2B5EF4-FFF2-40B4-BE49-F238E27FC236}">
              <a16:creationId xmlns:a16="http://schemas.microsoft.com/office/drawing/2014/main" id="{06904308-7B2B-47BB-A22A-21FE891E50AF}"/>
            </a:ext>
          </a:extLst>
        </xdr:cNvPr>
        <xdr:cNvCxnSpPr/>
      </xdr:nvCxnSpPr>
      <xdr:spPr>
        <a:xfrm>
          <a:off x="4683125" y="4381500"/>
          <a:ext cx="25050" cy="11434671"/>
        </a:xfrm>
        <a:prstGeom prst="straightConnector1">
          <a:avLst/>
        </a:prstGeom>
        <a:ln w="28575">
          <a:solidFill>
            <a:srgbClr val="7030A0"/>
          </a:solidFill>
          <a:prstDash val="sys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142875</xdr:colOff>
      <xdr:row>18</xdr:row>
      <xdr:rowOff>0</xdr:rowOff>
    </xdr:from>
    <xdr:to>
      <xdr:col>19</xdr:col>
      <xdr:colOff>167925</xdr:colOff>
      <xdr:row>77</xdr:row>
      <xdr:rowOff>179296</xdr:rowOff>
    </xdr:to>
    <xdr:cxnSp macro="">
      <xdr:nvCxnSpPr>
        <xdr:cNvPr id="21" name="Conector recto de flecha 20">
          <a:extLst>
            <a:ext uri="{FF2B5EF4-FFF2-40B4-BE49-F238E27FC236}">
              <a16:creationId xmlns:a16="http://schemas.microsoft.com/office/drawing/2014/main" id="{908DE498-3839-4DE6-A28C-E62BE02E3DCC}"/>
            </a:ext>
          </a:extLst>
        </xdr:cNvPr>
        <xdr:cNvCxnSpPr/>
      </xdr:nvCxnSpPr>
      <xdr:spPr>
        <a:xfrm>
          <a:off x="8239125" y="4381500"/>
          <a:ext cx="25050" cy="11434671"/>
        </a:xfrm>
        <a:prstGeom prst="straightConnector1">
          <a:avLst/>
        </a:prstGeom>
        <a:ln w="28575">
          <a:solidFill>
            <a:srgbClr val="7030A0"/>
          </a:solidFill>
          <a:prstDash val="sys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127000</xdr:colOff>
      <xdr:row>18</xdr:row>
      <xdr:rowOff>0</xdr:rowOff>
    </xdr:from>
    <xdr:to>
      <xdr:col>14</xdr:col>
      <xdr:colOff>127000</xdr:colOff>
      <xdr:row>30</xdr:row>
      <xdr:rowOff>15875</xdr:rowOff>
    </xdr:to>
    <xdr:cxnSp macro="">
      <xdr:nvCxnSpPr>
        <xdr:cNvPr id="23" name="Conector recto de flecha 22">
          <a:extLst>
            <a:ext uri="{FF2B5EF4-FFF2-40B4-BE49-F238E27FC236}">
              <a16:creationId xmlns:a16="http://schemas.microsoft.com/office/drawing/2014/main" id="{E8E7ADB9-EB61-4048-A306-96BE7BB6964B}"/>
            </a:ext>
          </a:extLst>
        </xdr:cNvPr>
        <xdr:cNvCxnSpPr/>
      </xdr:nvCxnSpPr>
      <xdr:spPr>
        <a:xfrm>
          <a:off x="6699250" y="4381500"/>
          <a:ext cx="0" cy="2317750"/>
        </a:xfrm>
        <a:prstGeom prst="straightConnector1">
          <a:avLst/>
        </a:prstGeom>
        <a:ln w="28575">
          <a:solidFill>
            <a:srgbClr val="7030A0"/>
          </a:solidFill>
          <a:prstDash val="sysDot"/>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935183</xdr:colOff>
      <xdr:row>7</xdr:row>
      <xdr:rowOff>129886</xdr:rowOff>
    </xdr:from>
    <xdr:to>
      <xdr:col>7</xdr:col>
      <xdr:colOff>389659</xdr:colOff>
      <xdr:row>10</xdr:row>
      <xdr:rowOff>69273</xdr:rowOff>
    </xdr:to>
    <xdr:cxnSp macro="">
      <xdr:nvCxnSpPr>
        <xdr:cNvPr id="2" name="Conector recto de flecha 2">
          <a:extLst>
            <a:ext uri="{FF2B5EF4-FFF2-40B4-BE49-F238E27FC236}">
              <a16:creationId xmlns:a16="http://schemas.microsoft.com/office/drawing/2014/main" id="{00000000-0008-0000-0000-000002000000}"/>
            </a:ext>
          </a:extLst>
        </xdr:cNvPr>
        <xdr:cNvCxnSpPr>
          <a:cxnSpLocks noChangeShapeType="1"/>
        </xdr:cNvCxnSpPr>
      </xdr:nvCxnSpPr>
      <xdr:spPr bwMode="auto">
        <a:xfrm flipH="1">
          <a:off x="5621483" y="1196686"/>
          <a:ext cx="2816801" cy="749012"/>
        </a:xfrm>
        <a:prstGeom prst="straightConnector1">
          <a:avLst/>
        </a:prstGeom>
        <a:noFill/>
        <a:ln w="9525" algn="ctr">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xdr:col>
      <xdr:colOff>1282141</xdr:colOff>
      <xdr:row>31</xdr:row>
      <xdr:rowOff>22412</xdr:rowOff>
    </xdr:from>
    <xdr:to>
      <xdr:col>10</xdr:col>
      <xdr:colOff>199572</xdr:colOff>
      <xdr:row>51</xdr:row>
      <xdr:rowOff>18143</xdr:rowOff>
    </xdr:to>
    <xdr:graphicFrame macro="">
      <xdr:nvGraphicFramePr>
        <xdr:cNvPr id="8" name="Gráfico 7">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935183</xdr:colOff>
      <xdr:row>7</xdr:row>
      <xdr:rowOff>129886</xdr:rowOff>
    </xdr:from>
    <xdr:to>
      <xdr:col>7</xdr:col>
      <xdr:colOff>389659</xdr:colOff>
      <xdr:row>10</xdr:row>
      <xdr:rowOff>69273</xdr:rowOff>
    </xdr:to>
    <xdr:cxnSp macro="">
      <xdr:nvCxnSpPr>
        <xdr:cNvPr id="7" name="Conector recto de flecha 2">
          <a:extLst>
            <a:ext uri="{FF2B5EF4-FFF2-40B4-BE49-F238E27FC236}">
              <a16:creationId xmlns:a16="http://schemas.microsoft.com/office/drawing/2014/main" id="{3736D8C2-A737-4C64-8C16-CBC23B0D7111}"/>
            </a:ext>
          </a:extLst>
        </xdr:cNvPr>
        <xdr:cNvCxnSpPr>
          <a:cxnSpLocks noChangeShapeType="1"/>
        </xdr:cNvCxnSpPr>
      </xdr:nvCxnSpPr>
      <xdr:spPr bwMode="auto">
        <a:xfrm flipH="1">
          <a:off x="6008833" y="1349086"/>
          <a:ext cx="2800926" cy="758537"/>
        </a:xfrm>
        <a:prstGeom prst="straightConnector1">
          <a:avLst/>
        </a:prstGeom>
        <a:noFill/>
        <a:ln w="9525" algn="ctr">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xdr:col>
      <xdr:colOff>935183</xdr:colOff>
      <xdr:row>7</xdr:row>
      <xdr:rowOff>129886</xdr:rowOff>
    </xdr:from>
    <xdr:to>
      <xdr:col>7</xdr:col>
      <xdr:colOff>389659</xdr:colOff>
      <xdr:row>10</xdr:row>
      <xdr:rowOff>69273</xdr:rowOff>
    </xdr:to>
    <xdr:cxnSp macro="">
      <xdr:nvCxnSpPr>
        <xdr:cNvPr id="9" name="Conector recto de flecha 2">
          <a:extLst>
            <a:ext uri="{FF2B5EF4-FFF2-40B4-BE49-F238E27FC236}">
              <a16:creationId xmlns:a16="http://schemas.microsoft.com/office/drawing/2014/main" id="{54EF269A-F932-4487-8E80-00E9106FC740}"/>
            </a:ext>
          </a:extLst>
        </xdr:cNvPr>
        <xdr:cNvCxnSpPr>
          <a:cxnSpLocks noChangeShapeType="1"/>
        </xdr:cNvCxnSpPr>
      </xdr:nvCxnSpPr>
      <xdr:spPr bwMode="auto">
        <a:xfrm flipH="1">
          <a:off x="6008833" y="1349086"/>
          <a:ext cx="2800926" cy="758537"/>
        </a:xfrm>
        <a:prstGeom prst="straightConnector1">
          <a:avLst/>
        </a:prstGeom>
        <a:noFill/>
        <a:ln w="9525" algn="ctr">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xdr:col>
      <xdr:colOff>935183</xdr:colOff>
      <xdr:row>7</xdr:row>
      <xdr:rowOff>129886</xdr:rowOff>
    </xdr:from>
    <xdr:to>
      <xdr:col>7</xdr:col>
      <xdr:colOff>389659</xdr:colOff>
      <xdr:row>10</xdr:row>
      <xdr:rowOff>69273</xdr:rowOff>
    </xdr:to>
    <xdr:cxnSp macro="">
      <xdr:nvCxnSpPr>
        <xdr:cNvPr id="11" name="Conector recto de flecha 2">
          <a:extLst>
            <a:ext uri="{FF2B5EF4-FFF2-40B4-BE49-F238E27FC236}">
              <a16:creationId xmlns:a16="http://schemas.microsoft.com/office/drawing/2014/main" id="{10C08EC9-4240-49D3-87D0-5EC90116C8F0}"/>
            </a:ext>
          </a:extLst>
        </xdr:cNvPr>
        <xdr:cNvCxnSpPr>
          <a:cxnSpLocks noChangeShapeType="1"/>
        </xdr:cNvCxnSpPr>
      </xdr:nvCxnSpPr>
      <xdr:spPr bwMode="auto">
        <a:xfrm flipH="1">
          <a:off x="6008833" y="1342736"/>
          <a:ext cx="2800926" cy="758537"/>
        </a:xfrm>
        <a:prstGeom prst="straightConnector1">
          <a:avLst/>
        </a:prstGeom>
        <a:noFill/>
        <a:ln w="9525" algn="ctr">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xdr:col>
      <xdr:colOff>935183</xdr:colOff>
      <xdr:row>7</xdr:row>
      <xdr:rowOff>129886</xdr:rowOff>
    </xdr:from>
    <xdr:to>
      <xdr:col>7</xdr:col>
      <xdr:colOff>389659</xdr:colOff>
      <xdr:row>10</xdr:row>
      <xdr:rowOff>69273</xdr:rowOff>
    </xdr:to>
    <xdr:cxnSp macro="">
      <xdr:nvCxnSpPr>
        <xdr:cNvPr id="12" name="Conector recto de flecha 2">
          <a:extLst>
            <a:ext uri="{FF2B5EF4-FFF2-40B4-BE49-F238E27FC236}">
              <a16:creationId xmlns:a16="http://schemas.microsoft.com/office/drawing/2014/main" id="{98004B0F-BBDA-4AB6-8D72-76CC287A005B}"/>
            </a:ext>
          </a:extLst>
        </xdr:cNvPr>
        <xdr:cNvCxnSpPr>
          <a:cxnSpLocks noChangeShapeType="1"/>
        </xdr:cNvCxnSpPr>
      </xdr:nvCxnSpPr>
      <xdr:spPr bwMode="auto">
        <a:xfrm flipH="1">
          <a:off x="6008833" y="1342736"/>
          <a:ext cx="2800926" cy="758537"/>
        </a:xfrm>
        <a:prstGeom prst="straightConnector1">
          <a:avLst/>
        </a:prstGeom>
        <a:noFill/>
        <a:ln w="9525" algn="ctr">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xdr:col>
      <xdr:colOff>935183</xdr:colOff>
      <xdr:row>7</xdr:row>
      <xdr:rowOff>129886</xdr:rowOff>
    </xdr:from>
    <xdr:to>
      <xdr:col>7</xdr:col>
      <xdr:colOff>389659</xdr:colOff>
      <xdr:row>10</xdr:row>
      <xdr:rowOff>69273</xdr:rowOff>
    </xdr:to>
    <xdr:cxnSp macro="">
      <xdr:nvCxnSpPr>
        <xdr:cNvPr id="13" name="Conector recto de flecha 2">
          <a:extLst>
            <a:ext uri="{FF2B5EF4-FFF2-40B4-BE49-F238E27FC236}">
              <a16:creationId xmlns:a16="http://schemas.microsoft.com/office/drawing/2014/main" id="{6F98C090-616D-404E-837A-8D2CDE5922DE}"/>
            </a:ext>
          </a:extLst>
        </xdr:cNvPr>
        <xdr:cNvCxnSpPr>
          <a:cxnSpLocks noChangeShapeType="1"/>
        </xdr:cNvCxnSpPr>
      </xdr:nvCxnSpPr>
      <xdr:spPr bwMode="auto">
        <a:xfrm flipH="1">
          <a:off x="6008833" y="1342736"/>
          <a:ext cx="2800926" cy="758537"/>
        </a:xfrm>
        <a:prstGeom prst="straightConnector1">
          <a:avLst/>
        </a:prstGeom>
        <a:noFill/>
        <a:ln w="9525" algn="ctr">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xdr:col>
      <xdr:colOff>935183</xdr:colOff>
      <xdr:row>7</xdr:row>
      <xdr:rowOff>129886</xdr:rowOff>
    </xdr:from>
    <xdr:to>
      <xdr:col>7</xdr:col>
      <xdr:colOff>389659</xdr:colOff>
      <xdr:row>10</xdr:row>
      <xdr:rowOff>69273</xdr:rowOff>
    </xdr:to>
    <xdr:cxnSp macro="">
      <xdr:nvCxnSpPr>
        <xdr:cNvPr id="14" name="Conector recto de flecha 2">
          <a:extLst>
            <a:ext uri="{FF2B5EF4-FFF2-40B4-BE49-F238E27FC236}">
              <a16:creationId xmlns:a16="http://schemas.microsoft.com/office/drawing/2014/main" id="{D0706F25-6383-4751-93C3-BD9C7DC5B2FF}"/>
            </a:ext>
          </a:extLst>
        </xdr:cNvPr>
        <xdr:cNvCxnSpPr>
          <a:cxnSpLocks noChangeShapeType="1"/>
        </xdr:cNvCxnSpPr>
      </xdr:nvCxnSpPr>
      <xdr:spPr bwMode="auto">
        <a:xfrm flipH="1">
          <a:off x="6008833" y="1342736"/>
          <a:ext cx="2800926" cy="758537"/>
        </a:xfrm>
        <a:prstGeom prst="straightConnector1">
          <a:avLst/>
        </a:prstGeom>
        <a:noFill/>
        <a:ln w="9525" algn="ctr">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xdr:col>
      <xdr:colOff>935183</xdr:colOff>
      <xdr:row>7</xdr:row>
      <xdr:rowOff>129886</xdr:rowOff>
    </xdr:from>
    <xdr:to>
      <xdr:col>7</xdr:col>
      <xdr:colOff>389659</xdr:colOff>
      <xdr:row>10</xdr:row>
      <xdr:rowOff>69273</xdr:rowOff>
    </xdr:to>
    <xdr:cxnSp macro="">
      <xdr:nvCxnSpPr>
        <xdr:cNvPr id="15" name="Conector recto de flecha 2">
          <a:extLst>
            <a:ext uri="{FF2B5EF4-FFF2-40B4-BE49-F238E27FC236}">
              <a16:creationId xmlns:a16="http://schemas.microsoft.com/office/drawing/2014/main" id="{06EB1B14-368D-4DB6-9F9B-BEE0795B836E}"/>
            </a:ext>
          </a:extLst>
        </xdr:cNvPr>
        <xdr:cNvCxnSpPr>
          <a:cxnSpLocks noChangeShapeType="1"/>
        </xdr:cNvCxnSpPr>
      </xdr:nvCxnSpPr>
      <xdr:spPr bwMode="auto">
        <a:xfrm flipH="1">
          <a:off x="6008833" y="1342736"/>
          <a:ext cx="2800926" cy="758537"/>
        </a:xfrm>
        <a:prstGeom prst="straightConnector1">
          <a:avLst/>
        </a:prstGeom>
        <a:noFill/>
        <a:ln w="9525" algn="ctr">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xdr:col>
      <xdr:colOff>935183</xdr:colOff>
      <xdr:row>7</xdr:row>
      <xdr:rowOff>129886</xdr:rowOff>
    </xdr:from>
    <xdr:to>
      <xdr:col>7</xdr:col>
      <xdr:colOff>389659</xdr:colOff>
      <xdr:row>10</xdr:row>
      <xdr:rowOff>69273</xdr:rowOff>
    </xdr:to>
    <xdr:cxnSp macro="">
      <xdr:nvCxnSpPr>
        <xdr:cNvPr id="16" name="Conector recto de flecha 2">
          <a:extLst>
            <a:ext uri="{FF2B5EF4-FFF2-40B4-BE49-F238E27FC236}">
              <a16:creationId xmlns:a16="http://schemas.microsoft.com/office/drawing/2014/main" id="{36F7DF27-9A77-4F21-899B-52F410C43A42}"/>
            </a:ext>
          </a:extLst>
        </xdr:cNvPr>
        <xdr:cNvCxnSpPr>
          <a:cxnSpLocks noChangeShapeType="1"/>
        </xdr:cNvCxnSpPr>
      </xdr:nvCxnSpPr>
      <xdr:spPr bwMode="auto">
        <a:xfrm flipH="1">
          <a:off x="6008833" y="1342736"/>
          <a:ext cx="2800926" cy="758537"/>
        </a:xfrm>
        <a:prstGeom prst="straightConnector1">
          <a:avLst/>
        </a:prstGeom>
        <a:noFill/>
        <a:ln w="9525" algn="ctr">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xdr:col>
      <xdr:colOff>935183</xdr:colOff>
      <xdr:row>7</xdr:row>
      <xdr:rowOff>129886</xdr:rowOff>
    </xdr:from>
    <xdr:to>
      <xdr:col>7</xdr:col>
      <xdr:colOff>389659</xdr:colOff>
      <xdr:row>10</xdr:row>
      <xdr:rowOff>69273</xdr:rowOff>
    </xdr:to>
    <xdr:cxnSp macro="">
      <xdr:nvCxnSpPr>
        <xdr:cNvPr id="17" name="Conector recto de flecha 2">
          <a:extLst>
            <a:ext uri="{FF2B5EF4-FFF2-40B4-BE49-F238E27FC236}">
              <a16:creationId xmlns:a16="http://schemas.microsoft.com/office/drawing/2014/main" id="{088DA1BE-B058-4CE8-B577-3D7718F397C4}"/>
            </a:ext>
          </a:extLst>
        </xdr:cNvPr>
        <xdr:cNvCxnSpPr>
          <a:cxnSpLocks noChangeShapeType="1"/>
        </xdr:cNvCxnSpPr>
      </xdr:nvCxnSpPr>
      <xdr:spPr bwMode="auto">
        <a:xfrm flipH="1">
          <a:off x="6008833" y="1342736"/>
          <a:ext cx="2800926" cy="758537"/>
        </a:xfrm>
        <a:prstGeom prst="straightConnector1">
          <a:avLst/>
        </a:prstGeom>
        <a:noFill/>
        <a:ln w="9525" algn="ctr">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xdr:col>
      <xdr:colOff>935183</xdr:colOff>
      <xdr:row>7</xdr:row>
      <xdr:rowOff>129886</xdr:rowOff>
    </xdr:from>
    <xdr:to>
      <xdr:col>7</xdr:col>
      <xdr:colOff>389659</xdr:colOff>
      <xdr:row>10</xdr:row>
      <xdr:rowOff>69273</xdr:rowOff>
    </xdr:to>
    <xdr:cxnSp macro="">
      <xdr:nvCxnSpPr>
        <xdr:cNvPr id="18" name="Conector recto de flecha 2">
          <a:extLst>
            <a:ext uri="{FF2B5EF4-FFF2-40B4-BE49-F238E27FC236}">
              <a16:creationId xmlns:a16="http://schemas.microsoft.com/office/drawing/2014/main" id="{0730CD10-3BB3-4922-86D6-7674822ED17D}"/>
            </a:ext>
          </a:extLst>
        </xdr:cNvPr>
        <xdr:cNvCxnSpPr>
          <a:cxnSpLocks noChangeShapeType="1"/>
        </xdr:cNvCxnSpPr>
      </xdr:nvCxnSpPr>
      <xdr:spPr bwMode="auto">
        <a:xfrm flipH="1">
          <a:off x="6008833" y="1342736"/>
          <a:ext cx="2800926" cy="758537"/>
        </a:xfrm>
        <a:prstGeom prst="straightConnector1">
          <a:avLst/>
        </a:prstGeom>
        <a:noFill/>
        <a:ln w="9525" algn="ctr">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xdr:col>
      <xdr:colOff>935183</xdr:colOff>
      <xdr:row>7</xdr:row>
      <xdr:rowOff>129886</xdr:rowOff>
    </xdr:from>
    <xdr:to>
      <xdr:col>7</xdr:col>
      <xdr:colOff>389659</xdr:colOff>
      <xdr:row>10</xdr:row>
      <xdr:rowOff>69273</xdr:rowOff>
    </xdr:to>
    <xdr:cxnSp macro="">
      <xdr:nvCxnSpPr>
        <xdr:cNvPr id="19" name="Conector recto de flecha 2">
          <a:extLst>
            <a:ext uri="{FF2B5EF4-FFF2-40B4-BE49-F238E27FC236}">
              <a16:creationId xmlns:a16="http://schemas.microsoft.com/office/drawing/2014/main" id="{64A5179E-D3E3-4413-A3D1-A0AA3739F8DA}"/>
            </a:ext>
          </a:extLst>
        </xdr:cNvPr>
        <xdr:cNvCxnSpPr>
          <a:cxnSpLocks noChangeShapeType="1"/>
        </xdr:cNvCxnSpPr>
      </xdr:nvCxnSpPr>
      <xdr:spPr bwMode="auto">
        <a:xfrm flipH="1">
          <a:off x="6008833" y="1342736"/>
          <a:ext cx="2800926" cy="758537"/>
        </a:xfrm>
        <a:prstGeom prst="straightConnector1">
          <a:avLst/>
        </a:prstGeom>
        <a:noFill/>
        <a:ln w="9525" algn="ctr">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editAs="oneCell">
    <xdr:from>
      <xdr:col>0</xdr:col>
      <xdr:colOff>208643</xdr:colOff>
      <xdr:row>25</xdr:row>
      <xdr:rowOff>145142</xdr:rowOff>
    </xdr:from>
    <xdr:to>
      <xdr:col>3</xdr:col>
      <xdr:colOff>226786</xdr:colOff>
      <xdr:row>37</xdr:row>
      <xdr:rowOff>92642</xdr:rowOff>
    </xdr:to>
    <xdr:pic>
      <xdr:nvPicPr>
        <xdr:cNvPr id="4" name="Imagen 3">
          <a:extLst>
            <a:ext uri="{FF2B5EF4-FFF2-40B4-BE49-F238E27FC236}">
              <a16:creationId xmlns:a16="http://schemas.microsoft.com/office/drawing/2014/main" id="{2940EDF0-8FAA-4CD0-839A-630F72253712}"/>
            </a:ext>
          </a:extLst>
        </xdr:cNvPr>
        <xdr:cNvPicPr>
          <a:picLocks noChangeAspect="1"/>
        </xdr:cNvPicPr>
      </xdr:nvPicPr>
      <xdr:blipFill>
        <a:blip xmlns:r="http://schemas.openxmlformats.org/officeDocument/2006/relationships" r:embed="rId2"/>
        <a:stretch>
          <a:fillRect/>
        </a:stretch>
      </xdr:blipFill>
      <xdr:spPr>
        <a:xfrm>
          <a:off x="208643" y="6041571"/>
          <a:ext cx="4045857" cy="1906928"/>
        </a:xfrm>
        <a:prstGeom prst="rect">
          <a:avLst/>
        </a:prstGeom>
      </xdr:spPr>
    </xdr:pic>
    <xdr:clientData/>
  </xdr:twoCellAnchor>
  <xdr:twoCellAnchor editAs="oneCell">
    <xdr:from>
      <xdr:col>0</xdr:col>
      <xdr:colOff>263072</xdr:colOff>
      <xdr:row>38</xdr:row>
      <xdr:rowOff>9073</xdr:rowOff>
    </xdr:from>
    <xdr:to>
      <xdr:col>3</xdr:col>
      <xdr:colOff>186354</xdr:colOff>
      <xdr:row>51</xdr:row>
      <xdr:rowOff>90715</xdr:rowOff>
    </xdr:to>
    <xdr:pic>
      <xdr:nvPicPr>
        <xdr:cNvPr id="5" name="Imagen 4">
          <a:extLst>
            <a:ext uri="{FF2B5EF4-FFF2-40B4-BE49-F238E27FC236}">
              <a16:creationId xmlns:a16="http://schemas.microsoft.com/office/drawing/2014/main" id="{49DF9EE6-6715-4337-9C53-890A1A207EC6}"/>
            </a:ext>
          </a:extLst>
        </xdr:cNvPr>
        <xdr:cNvPicPr>
          <a:picLocks noChangeAspect="1"/>
        </xdr:cNvPicPr>
      </xdr:nvPicPr>
      <xdr:blipFill>
        <a:blip xmlns:r="http://schemas.openxmlformats.org/officeDocument/2006/relationships" r:embed="rId3"/>
        <a:stretch>
          <a:fillRect/>
        </a:stretch>
      </xdr:blipFill>
      <xdr:spPr>
        <a:xfrm>
          <a:off x="263072" y="8028216"/>
          <a:ext cx="3950996" cy="220435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13</xdr:col>
      <xdr:colOff>117825</xdr:colOff>
      <xdr:row>17</xdr:row>
      <xdr:rowOff>11204</xdr:rowOff>
    </xdr:from>
    <xdr:to>
      <xdr:col>13</xdr:col>
      <xdr:colOff>142875</xdr:colOff>
      <xdr:row>77</xdr:row>
      <xdr:rowOff>0</xdr:rowOff>
    </xdr:to>
    <xdr:cxnSp macro="">
      <xdr:nvCxnSpPr>
        <xdr:cNvPr id="9" name="Conector recto de flecha 8">
          <a:extLst>
            <a:ext uri="{FF2B5EF4-FFF2-40B4-BE49-F238E27FC236}">
              <a16:creationId xmlns:a16="http://schemas.microsoft.com/office/drawing/2014/main" id="{9CB8BB1A-A9EE-4E97-82C5-C459A5D80207}"/>
            </a:ext>
          </a:extLst>
        </xdr:cNvPr>
        <xdr:cNvCxnSpPr/>
      </xdr:nvCxnSpPr>
      <xdr:spPr>
        <a:xfrm>
          <a:off x="6182075" y="4386354"/>
          <a:ext cx="25050" cy="11126696"/>
        </a:xfrm>
        <a:prstGeom prst="straightConnector1">
          <a:avLst/>
        </a:prstGeom>
        <a:ln w="28575">
          <a:solidFill>
            <a:srgbClr val="FFFF00"/>
          </a:solidFill>
          <a:prstDash val="sys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117933</xdr:colOff>
      <xdr:row>16</xdr:row>
      <xdr:rowOff>199572</xdr:rowOff>
    </xdr:from>
    <xdr:to>
      <xdr:col>26</xdr:col>
      <xdr:colOff>124736</xdr:colOff>
      <xdr:row>27</xdr:row>
      <xdr:rowOff>172357</xdr:rowOff>
    </xdr:to>
    <xdr:cxnSp macro="">
      <xdr:nvCxnSpPr>
        <xdr:cNvPr id="10" name="Conector recto de flecha 9">
          <a:extLst>
            <a:ext uri="{FF2B5EF4-FFF2-40B4-BE49-F238E27FC236}">
              <a16:creationId xmlns:a16="http://schemas.microsoft.com/office/drawing/2014/main" id="{9ED3FDE2-FBFB-4507-9396-58E5A7C4F22B}"/>
            </a:ext>
          </a:extLst>
        </xdr:cNvPr>
        <xdr:cNvCxnSpPr/>
      </xdr:nvCxnSpPr>
      <xdr:spPr>
        <a:xfrm flipH="1">
          <a:off x="10432147" y="4209143"/>
          <a:ext cx="6803" cy="2050143"/>
        </a:xfrm>
        <a:prstGeom prst="straightConnector1">
          <a:avLst/>
        </a:prstGeom>
        <a:ln w="28575">
          <a:solidFill>
            <a:srgbClr val="FFFF00"/>
          </a:solidFill>
          <a:prstDash val="sys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142875</xdr:colOff>
      <xdr:row>17</xdr:row>
      <xdr:rowOff>0</xdr:rowOff>
    </xdr:from>
    <xdr:to>
      <xdr:col>6</xdr:col>
      <xdr:colOff>167925</xdr:colOff>
      <xdr:row>76</xdr:row>
      <xdr:rowOff>179296</xdr:rowOff>
    </xdr:to>
    <xdr:cxnSp macro="">
      <xdr:nvCxnSpPr>
        <xdr:cNvPr id="11" name="Conector recto de flecha 10">
          <a:extLst>
            <a:ext uri="{FF2B5EF4-FFF2-40B4-BE49-F238E27FC236}">
              <a16:creationId xmlns:a16="http://schemas.microsoft.com/office/drawing/2014/main" id="{DAE790D3-1804-498B-A5DD-4FD571886BA5}"/>
            </a:ext>
          </a:extLst>
        </xdr:cNvPr>
        <xdr:cNvCxnSpPr/>
      </xdr:nvCxnSpPr>
      <xdr:spPr>
        <a:xfrm>
          <a:off x="4683125" y="4375150"/>
          <a:ext cx="25050" cy="11126696"/>
        </a:xfrm>
        <a:prstGeom prst="straightConnector1">
          <a:avLst/>
        </a:prstGeom>
        <a:ln w="28575">
          <a:solidFill>
            <a:srgbClr val="7030A0"/>
          </a:solidFill>
          <a:prstDash val="sys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142875</xdr:colOff>
      <xdr:row>16</xdr:row>
      <xdr:rowOff>208642</xdr:rowOff>
    </xdr:from>
    <xdr:to>
      <xdr:col>19</xdr:col>
      <xdr:colOff>167925</xdr:colOff>
      <xdr:row>76</xdr:row>
      <xdr:rowOff>152081</xdr:rowOff>
    </xdr:to>
    <xdr:cxnSp macro="">
      <xdr:nvCxnSpPr>
        <xdr:cNvPr id="12" name="Conector recto de flecha 11">
          <a:extLst>
            <a:ext uri="{FF2B5EF4-FFF2-40B4-BE49-F238E27FC236}">
              <a16:creationId xmlns:a16="http://schemas.microsoft.com/office/drawing/2014/main" id="{AE45A5D9-F184-455A-9393-439E099189E1}"/>
            </a:ext>
          </a:extLst>
        </xdr:cNvPr>
        <xdr:cNvCxnSpPr/>
      </xdr:nvCxnSpPr>
      <xdr:spPr>
        <a:xfrm>
          <a:off x="8352518" y="4272642"/>
          <a:ext cx="25050" cy="10974296"/>
        </a:xfrm>
        <a:prstGeom prst="straightConnector1">
          <a:avLst/>
        </a:prstGeom>
        <a:ln w="28575">
          <a:solidFill>
            <a:srgbClr val="7030A0"/>
          </a:solidFill>
          <a:prstDash val="sys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154214</xdr:colOff>
      <xdr:row>17</xdr:row>
      <xdr:rowOff>0</xdr:rowOff>
    </xdr:from>
    <xdr:to>
      <xdr:col>15</xdr:col>
      <xdr:colOff>163285</xdr:colOff>
      <xdr:row>31</xdr:row>
      <xdr:rowOff>154215</xdr:rowOff>
    </xdr:to>
    <xdr:cxnSp macro="">
      <xdr:nvCxnSpPr>
        <xdr:cNvPr id="13" name="Conector recto de flecha 12">
          <a:extLst>
            <a:ext uri="{FF2B5EF4-FFF2-40B4-BE49-F238E27FC236}">
              <a16:creationId xmlns:a16="http://schemas.microsoft.com/office/drawing/2014/main" id="{89FBCDAB-70FE-41A1-8D74-717A944AA3FE}"/>
            </a:ext>
          </a:extLst>
        </xdr:cNvPr>
        <xdr:cNvCxnSpPr/>
      </xdr:nvCxnSpPr>
      <xdr:spPr>
        <a:xfrm>
          <a:off x="7048500" y="4245429"/>
          <a:ext cx="9071" cy="2730500"/>
        </a:xfrm>
        <a:prstGeom prst="straightConnector1">
          <a:avLst/>
        </a:prstGeom>
        <a:ln w="28575">
          <a:solidFill>
            <a:srgbClr val="7030A0"/>
          </a:solidFill>
          <a:prstDash val="sys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154214</xdr:colOff>
      <xdr:row>17</xdr:row>
      <xdr:rowOff>0</xdr:rowOff>
    </xdr:from>
    <xdr:to>
      <xdr:col>28</xdr:col>
      <xdr:colOff>163285</xdr:colOff>
      <xdr:row>31</xdr:row>
      <xdr:rowOff>154215</xdr:rowOff>
    </xdr:to>
    <xdr:cxnSp macro="">
      <xdr:nvCxnSpPr>
        <xdr:cNvPr id="14" name="Conector recto de flecha 13">
          <a:extLst>
            <a:ext uri="{FF2B5EF4-FFF2-40B4-BE49-F238E27FC236}">
              <a16:creationId xmlns:a16="http://schemas.microsoft.com/office/drawing/2014/main" id="{273228C4-ED69-4DC4-911A-3EF93EF5A067}"/>
            </a:ext>
          </a:extLst>
        </xdr:cNvPr>
        <xdr:cNvCxnSpPr/>
      </xdr:nvCxnSpPr>
      <xdr:spPr>
        <a:xfrm>
          <a:off x="7048500" y="4245429"/>
          <a:ext cx="9071" cy="2730500"/>
        </a:xfrm>
        <a:prstGeom prst="straightConnector1">
          <a:avLst/>
        </a:prstGeom>
        <a:ln w="28575">
          <a:solidFill>
            <a:srgbClr val="7030A0"/>
          </a:solidFill>
          <a:prstDash val="sysDot"/>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51"/>
  <sheetViews>
    <sheetView tabSelected="1" zoomScale="70" zoomScaleNormal="70" workbookViewId="0"/>
  </sheetViews>
  <sheetFormatPr baseColWidth="10" defaultRowHeight="13" x14ac:dyDescent="0.3"/>
  <cols>
    <col min="1" max="1" width="24.453125" style="1" customWidth="1"/>
    <col min="2" max="2" width="15.26953125" style="1" customWidth="1"/>
    <col min="3" max="3" width="17.26953125" style="1" customWidth="1"/>
    <col min="4" max="4" width="14" style="1" customWidth="1"/>
    <col min="5" max="5" width="21" style="1" customWidth="1"/>
    <col min="6" max="6" width="10.7265625" style="1" customWidth="1"/>
    <col min="7" max="7" width="17.7265625" style="1" customWidth="1"/>
    <col min="8" max="8" width="15.90625" style="1" customWidth="1"/>
    <col min="9" max="9" width="13.81640625" style="1" customWidth="1"/>
    <col min="10" max="10" width="5.08984375" style="1" customWidth="1"/>
    <col min="11" max="11" width="7.08984375" style="1" customWidth="1"/>
    <col min="12" max="256" width="11.453125" style="1"/>
    <col min="257" max="257" width="24.453125" style="1" customWidth="1"/>
    <col min="258" max="258" width="16.453125" style="1" customWidth="1"/>
    <col min="259" max="259" width="15.453125" style="1" customWidth="1"/>
    <col min="260" max="260" width="13.26953125" style="1" customWidth="1"/>
    <col min="261" max="261" width="22.81640625" style="1" customWidth="1"/>
    <col min="262" max="262" width="14.1796875" style="1" customWidth="1"/>
    <col min="263" max="263" width="11.453125" style="1"/>
    <col min="264" max="264" width="17.453125" style="1" customWidth="1"/>
    <col min="265" max="512" width="11.453125" style="1"/>
    <col min="513" max="513" width="24.453125" style="1" customWidth="1"/>
    <col min="514" max="514" width="16.453125" style="1" customWidth="1"/>
    <col min="515" max="515" width="15.453125" style="1" customWidth="1"/>
    <col min="516" max="516" width="13.26953125" style="1" customWidth="1"/>
    <col min="517" max="517" width="22.81640625" style="1" customWidth="1"/>
    <col min="518" max="518" width="14.1796875" style="1" customWidth="1"/>
    <col min="519" max="519" width="11.453125" style="1"/>
    <col min="520" max="520" width="17.453125" style="1" customWidth="1"/>
    <col min="521" max="768" width="11.453125" style="1"/>
    <col min="769" max="769" width="24.453125" style="1" customWidth="1"/>
    <col min="770" max="770" width="16.453125" style="1" customWidth="1"/>
    <col min="771" max="771" width="15.453125" style="1" customWidth="1"/>
    <col min="772" max="772" width="13.26953125" style="1" customWidth="1"/>
    <col min="773" max="773" width="22.81640625" style="1" customWidth="1"/>
    <col min="774" max="774" width="14.1796875" style="1" customWidth="1"/>
    <col min="775" max="775" width="11.453125" style="1"/>
    <col min="776" max="776" width="17.453125" style="1" customWidth="1"/>
    <col min="777" max="1024" width="11.453125" style="1"/>
    <col min="1025" max="1025" width="24.453125" style="1" customWidth="1"/>
    <col min="1026" max="1026" width="16.453125" style="1" customWidth="1"/>
    <col min="1027" max="1027" width="15.453125" style="1" customWidth="1"/>
    <col min="1028" max="1028" width="13.26953125" style="1" customWidth="1"/>
    <col min="1029" max="1029" width="22.81640625" style="1" customWidth="1"/>
    <col min="1030" max="1030" width="14.1796875" style="1" customWidth="1"/>
    <col min="1031" max="1031" width="11.453125" style="1"/>
    <col min="1032" max="1032" width="17.453125" style="1" customWidth="1"/>
    <col min="1033" max="1280" width="11.453125" style="1"/>
    <col min="1281" max="1281" width="24.453125" style="1" customWidth="1"/>
    <col min="1282" max="1282" width="16.453125" style="1" customWidth="1"/>
    <col min="1283" max="1283" width="15.453125" style="1" customWidth="1"/>
    <col min="1284" max="1284" width="13.26953125" style="1" customWidth="1"/>
    <col min="1285" max="1285" width="22.81640625" style="1" customWidth="1"/>
    <col min="1286" max="1286" width="14.1796875" style="1" customWidth="1"/>
    <col min="1287" max="1287" width="11.453125" style="1"/>
    <col min="1288" max="1288" width="17.453125" style="1" customWidth="1"/>
    <col min="1289" max="1536" width="11.453125" style="1"/>
    <col min="1537" max="1537" width="24.453125" style="1" customWidth="1"/>
    <col min="1538" max="1538" width="16.453125" style="1" customWidth="1"/>
    <col min="1539" max="1539" width="15.453125" style="1" customWidth="1"/>
    <col min="1540" max="1540" width="13.26953125" style="1" customWidth="1"/>
    <col min="1541" max="1541" width="22.81640625" style="1" customWidth="1"/>
    <col min="1542" max="1542" width="14.1796875" style="1" customWidth="1"/>
    <col min="1543" max="1543" width="11.453125" style="1"/>
    <col min="1544" max="1544" width="17.453125" style="1" customWidth="1"/>
    <col min="1545" max="1792" width="11.453125" style="1"/>
    <col min="1793" max="1793" width="24.453125" style="1" customWidth="1"/>
    <col min="1794" max="1794" width="16.453125" style="1" customWidth="1"/>
    <col min="1795" max="1795" width="15.453125" style="1" customWidth="1"/>
    <col min="1796" max="1796" width="13.26953125" style="1" customWidth="1"/>
    <col min="1797" max="1797" width="22.81640625" style="1" customWidth="1"/>
    <col min="1798" max="1798" width="14.1796875" style="1" customWidth="1"/>
    <col min="1799" max="1799" width="11.453125" style="1"/>
    <col min="1800" max="1800" width="17.453125" style="1" customWidth="1"/>
    <col min="1801" max="2048" width="11.453125" style="1"/>
    <col min="2049" max="2049" width="24.453125" style="1" customWidth="1"/>
    <col min="2050" max="2050" width="16.453125" style="1" customWidth="1"/>
    <col min="2051" max="2051" width="15.453125" style="1" customWidth="1"/>
    <col min="2052" max="2052" width="13.26953125" style="1" customWidth="1"/>
    <col min="2053" max="2053" width="22.81640625" style="1" customWidth="1"/>
    <col min="2054" max="2054" width="14.1796875" style="1" customWidth="1"/>
    <col min="2055" max="2055" width="11.453125" style="1"/>
    <col min="2056" max="2056" width="17.453125" style="1" customWidth="1"/>
    <col min="2057" max="2304" width="11.453125" style="1"/>
    <col min="2305" max="2305" width="24.453125" style="1" customWidth="1"/>
    <col min="2306" max="2306" width="16.453125" style="1" customWidth="1"/>
    <col min="2307" max="2307" width="15.453125" style="1" customWidth="1"/>
    <col min="2308" max="2308" width="13.26953125" style="1" customWidth="1"/>
    <col min="2309" max="2309" width="22.81640625" style="1" customWidth="1"/>
    <col min="2310" max="2310" width="14.1796875" style="1" customWidth="1"/>
    <col min="2311" max="2311" width="11.453125" style="1"/>
    <col min="2312" max="2312" width="17.453125" style="1" customWidth="1"/>
    <col min="2313" max="2560" width="11.453125" style="1"/>
    <col min="2561" max="2561" width="24.453125" style="1" customWidth="1"/>
    <col min="2562" max="2562" width="16.453125" style="1" customWidth="1"/>
    <col min="2563" max="2563" width="15.453125" style="1" customWidth="1"/>
    <col min="2564" max="2564" width="13.26953125" style="1" customWidth="1"/>
    <col min="2565" max="2565" width="22.81640625" style="1" customWidth="1"/>
    <col min="2566" max="2566" width="14.1796875" style="1" customWidth="1"/>
    <col min="2567" max="2567" width="11.453125" style="1"/>
    <col min="2568" max="2568" width="17.453125" style="1" customWidth="1"/>
    <col min="2569" max="2816" width="11.453125" style="1"/>
    <col min="2817" max="2817" width="24.453125" style="1" customWidth="1"/>
    <col min="2818" max="2818" width="16.453125" style="1" customWidth="1"/>
    <col min="2819" max="2819" width="15.453125" style="1" customWidth="1"/>
    <col min="2820" max="2820" width="13.26953125" style="1" customWidth="1"/>
    <col min="2821" max="2821" width="22.81640625" style="1" customWidth="1"/>
    <col min="2822" max="2822" width="14.1796875" style="1" customWidth="1"/>
    <col min="2823" max="2823" width="11.453125" style="1"/>
    <col min="2824" max="2824" width="17.453125" style="1" customWidth="1"/>
    <col min="2825" max="3072" width="11.453125" style="1"/>
    <col min="3073" max="3073" width="24.453125" style="1" customWidth="1"/>
    <col min="3074" max="3074" width="16.453125" style="1" customWidth="1"/>
    <col min="3075" max="3075" width="15.453125" style="1" customWidth="1"/>
    <col min="3076" max="3076" width="13.26953125" style="1" customWidth="1"/>
    <col min="3077" max="3077" width="22.81640625" style="1" customWidth="1"/>
    <col min="3078" max="3078" width="14.1796875" style="1" customWidth="1"/>
    <col min="3079" max="3079" width="11.453125" style="1"/>
    <col min="3080" max="3080" width="17.453125" style="1" customWidth="1"/>
    <col min="3081" max="3328" width="11.453125" style="1"/>
    <col min="3329" max="3329" width="24.453125" style="1" customWidth="1"/>
    <col min="3330" max="3330" width="16.453125" style="1" customWidth="1"/>
    <col min="3331" max="3331" width="15.453125" style="1" customWidth="1"/>
    <col min="3332" max="3332" width="13.26953125" style="1" customWidth="1"/>
    <col min="3333" max="3333" width="22.81640625" style="1" customWidth="1"/>
    <col min="3334" max="3334" width="14.1796875" style="1" customWidth="1"/>
    <col min="3335" max="3335" width="11.453125" style="1"/>
    <col min="3336" max="3336" width="17.453125" style="1" customWidth="1"/>
    <col min="3337" max="3584" width="11.453125" style="1"/>
    <col min="3585" max="3585" width="24.453125" style="1" customWidth="1"/>
    <col min="3586" max="3586" width="16.453125" style="1" customWidth="1"/>
    <col min="3587" max="3587" width="15.453125" style="1" customWidth="1"/>
    <col min="3588" max="3588" width="13.26953125" style="1" customWidth="1"/>
    <col min="3589" max="3589" width="22.81640625" style="1" customWidth="1"/>
    <col min="3590" max="3590" width="14.1796875" style="1" customWidth="1"/>
    <col min="3591" max="3591" width="11.453125" style="1"/>
    <col min="3592" max="3592" width="17.453125" style="1" customWidth="1"/>
    <col min="3593" max="3840" width="11.453125" style="1"/>
    <col min="3841" max="3841" width="24.453125" style="1" customWidth="1"/>
    <col min="3842" max="3842" width="16.453125" style="1" customWidth="1"/>
    <col min="3843" max="3843" width="15.453125" style="1" customWidth="1"/>
    <col min="3844" max="3844" width="13.26953125" style="1" customWidth="1"/>
    <col min="3845" max="3845" width="22.81640625" style="1" customWidth="1"/>
    <col min="3846" max="3846" width="14.1796875" style="1" customWidth="1"/>
    <col min="3847" max="3847" width="11.453125" style="1"/>
    <col min="3848" max="3848" width="17.453125" style="1" customWidth="1"/>
    <col min="3849" max="4096" width="11.453125" style="1"/>
    <col min="4097" max="4097" width="24.453125" style="1" customWidth="1"/>
    <col min="4098" max="4098" width="16.453125" style="1" customWidth="1"/>
    <col min="4099" max="4099" width="15.453125" style="1" customWidth="1"/>
    <col min="4100" max="4100" width="13.26953125" style="1" customWidth="1"/>
    <col min="4101" max="4101" width="22.81640625" style="1" customWidth="1"/>
    <col min="4102" max="4102" width="14.1796875" style="1" customWidth="1"/>
    <col min="4103" max="4103" width="11.453125" style="1"/>
    <col min="4104" max="4104" width="17.453125" style="1" customWidth="1"/>
    <col min="4105" max="4352" width="11.453125" style="1"/>
    <col min="4353" max="4353" width="24.453125" style="1" customWidth="1"/>
    <col min="4354" max="4354" width="16.453125" style="1" customWidth="1"/>
    <col min="4355" max="4355" width="15.453125" style="1" customWidth="1"/>
    <col min="4356" max="4356" width="13.26953125" style="1" customWidth="1"/>
    <col min="4357" max="4357" width="22.81640625" style="1" customWidth="1"/>
    <col min="4358" max="4358" width="14.1796875" style="1" customWidth="1"/>
    <col min="4359" max="4359" width="11.453125" style="1"/>
    <col min="4360" max="4360" width="17.453125" style="1" customWidth="1"/>
    <col min="4361" max="4608" width="11.453125" style="1"/>
    <col min="4609" max="4609" width="24.453125" style="1" customWidth="1"/>
    <col min="4610" max="4610" width="16.453125" style="1" customWidth="1"/>
    <col min="4611" max="4611" width="15.453125" style="1" customWidth="1"/>
    <col min="4612" max="4612" width="13.26953125" style="1" customWidth="1"/>
    <col min="4613" max="4613" width="22.81640625" style="1" customWidth="1"/>
    <col min="4614" max="4614" width="14.1796875" style="1" customWidth="1"/>
    <col min="4615" max="4615" width="11.453125" style="1"/>
    <col min="4616" max="4616" width="17.453125" style="1" customWidth="1"/>
    <col min="4617" max="4864" width="11.453125" style="1"/>
    <col min="4865" max="4865" width="24.453125" style="1" customWidth="1"/>
    <col min="4866" max="4866" width="16.453125" style="1" customWidth="1"/>
    <col min="4867" max="4867" width="15.453125" style="1" customWidth="1"/>
    <col min="4868" max="4868" width="13.26953125" style="1" customWidth="1"/>
    <col min="4869" max="4869" width="22.81640625" style="1" customWidth="1"/>
    <col min="4870" max="4870" width="14.1796875" style="1" customWidth="1"/>
    <col min="4871" max="4871" width="11.453125" style="1"/>
    <col min="4872" max="4872" width="17.453125" style="1" customWidth="1"/>
    <col min="4873" max="5120" width="11.453125" style="1"/>
    <col min="5121" max="5121" width="24.453125" style="1" customWidth="1"/>
    <col min="5122" max="5122" width="16.453125" style="1" customWidth="1"/>
    <col min="5123" max="5123" width="15.453125" style="1" customWidth="1"/>
    <col min="5124" max="5124" width="13.26953125" style="1" customWidth="1"/>
    <col min="5125" max="5125" width="22.81640625" style="1" customWidth="1"/>
    <col min="5126" max="5126" width="14.1796875" style="1" customWidth="1"/>
    <col min="5127" max="5127" width="11.453125" style="1"/>
    <col min="5128" max="5128" width="17.453125" style="1" customWidth="1"/>
    <col min="5129" max="5376" width="11.453125" style="1"/>
    <col min="5377" max="5377" width="24.453125" style="1" customWidth="1"/>
    <col min="5378" max="5378" width="16.453125" style="1" customWidth="1"/>
    <col min="5379" max="5379" width="15.453125" style="1" customWidth="1"/>
    <col min="5380" max="5380" width="13.26953125" style="1" customWidth="1"/>
    <col min="5381" max="5381" width="22.81640625" style="1" customWidth="1"/>
    <col min="5382" max="5382" width="14.1796875" style="1" customWidth="1"/>
    <col min="5383" max="5383" width="11.453125" style="1"/>
    <col min="5384" max="5384" width="17.453125" style="1" customWidth="1"/>
    <col min="5385" max="5632" width="11.453125" style="1"/>
    <col min="5633" max="5633" width="24.453125" style="1" customWidth="1"/>
    <col min="5634" max="5634" width="16.453125" style="1" customWidth="1"/>
    <col min="5635" max="5635" width="15.453125" style="1" customWidth="1"/>
    <col min="5636" max="5636" width="13.26953125" style="1" customWidth="1"/>
    <col min="5637" max="5637" width="22.81640625" style="1" customWidth="1"/>
    <col min="5638" max="5638" width="14.1796875" style="1" customWidth="1"/>
    <col min="5639" max="5639" width="11.453125" style="1"/>
    <col min="5640" max="5640" width="17.453125" style="1" customWidth="1"/>
    <col min="5641" max="5888" width="11.453125" style="1"/>
    <col min="5889" max="5889" width="24.453125" style="1" customWidth="1"/>
    <col min="5890" max="5890" width="16.453125" style="1" customWidth="1"/>
    <col min="5891" max="5891" width="15.453125" style="1" customWidth="1"/>
    <col min="5892" max="5892" width="13.26953125" style="1" customWidth="1"/>
    <col min="5893" max="5893" width="22.81640625" style="1" customWidth="1"/>
    <col min="5894" max="5894" width="14.1796875" style="1" customWidth="1"/>
    <col min="5895" max="5895" width="11.453125" style="1"/>
    <col min="5896" max="5896" width="17.453125" style="1" customWidth="1"/>
    <col min="5897" max="6144" width="11.453125" style="1"/>
    <col min="6145" max="6145" width="24.453125" style="1" customWidth="1"/>
    <col min="6146" max="6146" width="16.453125" style="1" customWidth="1"/>
    <col min="6147" max="6147" width="15.453125" style="1" customWidth="1"/>
    <col min="6148" max="6148" width="13.26953125" style="1" customWidth="1"/>
    <col min="6149" max="6149" width="22.81640625" style="1" customWidth="1"/>
    <col min="6150" max="6150" width="14.1796875" style="1" customWidth="1"/>
    <col min="6151" max="6151" width="11.453125" style="1"/>
    <col min="6152" max="6152" width="17.453125" style="1" customWidth="1"/>
    <col min="6153" max="6400" width="11.453125" style="1"/>
    <col min="6401" max="6401" width="24.453125" style="1" customWidth="1"/>
    <col min="6402" max="6402" width="16.453125" style="1" customWidth="1"/>
    <col min="6403" max="6403" width="15.453125" style="1" customWidth="1"/>
    <col min="6404" max="6404" width="13.26953125" style="1" customWidth="1"/>
    <col min="6405" max="6405" width="22.81640625" style="1" customWidth="1"/>
    <col min="6406" max="6406" width="14.1796875" style="1" customWidth="1"/>
    <col min="6407" max="6407" width="11.453125" style="1"/>
    <col min="6408" max="6408" width="17.453125" style="1" customWidth="1"/>
    <col min="6409" max="6656" width="11.453125" style="1"/>
    <col min="6657" max="6657" width="24.453125" style="1" customWidth="1"/>
    <col min="6658" max="6658" width="16.453125" style="1" customWidth="1"/>
    <col min="6659" max="6659" width="15.453125" style="1" customWidth="1"/>
    <col min="6660" max="6660" width="13.26953125" style="1" customWidth="1"/>
    <col min="6661" max="6661" width="22.81640625" style="1" customWidth="1"/>
    <col min="6662" max="6662" width="14.1796875" style="1" customWidth="1"/>
    <col min="6663" max="6663" width="11.453125" style="1"/>
    <col min="6664" max="6664" width="17.453125" style="1" customWidth="1"/>
    <col min="6665" max="6912" width="11.453125" style="1"/>
    <col min="6913" max="6913" width="24.453125" style="1" customWidth="1"/>
    <col min="6914" max="6914" width="16.453125" style="1" customWidth="1"/>
    <col min="6915" max="6915" width="15.453125" style="1" customWidth="1"/>
    <col min="6916" max="6916" width="13.26953125" style="1" customWidth="1"/>
    <col min="6917" max="6917" width="22.81640625" style="1" customWidth="1"/>
    <col min="6918" max="6918" width="14.1796875" style="1" customWidth="1"/>
    <col min="6919" max="6919" width="11.453125" style="1"/>
    <col min="6920" max="6920" width="17.453125" style="1" customWidth="1"/>
    <col min="6921" max="7168" width="11.453125" style="1"/>
    <col min="7169" max="7169" width="24.453125" style="1" customWidth="1"/>
    <col min="7170" max="7170" width="16.453125" style="1" customWidth="1"/>
    <col min="7171" max="7171" width="15.453125" style="1" customWidth="1"/>
    <col min="7172" max="7172" width="13.26953125" style="1" customWidth="1"/>
    <col min="7173" max="7173" width="22.81640625" style="1" customWidth="1"/>
    <col min="7174" max="7174" width="14.1796875" style="1" customWidth="1"/>
    <col min="7175" max="7175" width="11.453125" style="1"/>
    <col min="7176" max="7176" width="17.453125" style="1" customWidth="1"/>
    <col min="7177" max="7424" width="11.453125" style="1"/>
    <col min="7425" max="7425" width="24.453125" style="1" customWidth="1"/>
    <col min="7426" max="7426" width="16.453125" style="1" customWidth="1"/>
    <col min="7427" max="7427" width="15.453125" style="1" customWidth="1"/>
    <col min="7428" max="7428" width="13.26953125" style="1" customWidth="1"/>
    <col min="7429" max="7429" width="22.81640625" style="1" customWidth="1"/>
    <col min="7430" max="7430" width="14.1796875" style="1" customWidth="1"/>
    <col min="7431" max="7431" width="11.453125" style="1"/>
    <col min="7432" max="7432" width="17.453125" style="1" customWidth="1"/>
    <col min="7433" max="7680" width="11.453125" style="1"/>
    <col min="7681" max="7681" width="24.453125" style="1" customWidth="1"/>
    <col min="7682" max="7682" width="16.453125" style="1" customWidth="1"/>
    <col min="7683" max="7683" width="15.453125" style="1" customWidth="1"/>
    <col min="7684" max="7684" width="13.26953125" style="1" customWidth="1"/>
    <col min="7685" max="7685" width="22.81640625" style="1" customWidth="1"/>
    <col min="7686" max="7686" width="14.1796875" style="1" customWidth="1"/>
    <col min="7687" max="7687" width="11.453125" style="1"/>
    <col min="7688" max="7688" width="17.453125" style="1" customWidth="1"/>
    <col min="7689" max="7936" width="11.453125" style="1"/>
    <col min="7937" max="7937" width="24.453125" style="1" customWidth="1"/>
    <col min="7938" max="7938" width="16.453125" style="1" customWidth="1"/>
    <col min="7939" max="7939" width="15.453125" style="1" customWidth="1"/>
    <col min="7940" max="7940" width="13.26953125" style="1" customWidth="1"/>
    <col min="7941" max="7941" width="22.81640625" style="1" customWidth="1"/>
    <col min="7942" max="7942" width="14.1796875" style="1" customWidth="1"/>
    <col min="7943" max="7943" width="11.453125" style="1"/>
    <col min="7944" max="7944" width="17.453125" style="1" customWidth="1"/>
    <col min="7945" max="8192" width="11.453125" style="1"/>
    <col min="8193" max="8193" width="24.453125" style="1" customWidth="1"/>
    <col min="8194" max="8194" width="16.453125" style="1" customWidth="1"/>
    <col min="8195" max="8195" width="15.453125" style="1" customWidth="1"/>
    <col min="8196" max="8196" width="13.26953125" style="1" customWidth="1"/>
    <col min="8197" max="8197" width="22.81640625" style="1" customWidth="1"/>
    <col min="8198" max="8198" width="14.1796875" style="1" customWidth="1"/>
    <col min="8199" max="8199" width="11.453125" style="1"/>
    <col min="8200" max="8200" width="17.453125" style="1" customWidth="1"/>
    <col min="8201" max="8448" width="11.453125" style="1"/>
    <col min="8449" max="8449" width="24.453125" style="1" customWidth="1"/>
    <col min="8450" max="8450" width="16.453125" style="1" customWidth="1"/>
    <col min="8451" max="8451" width="15.453125" style="1" customWidth="1"/>
    <col min="8452" max="8452" width="13.26953125" style="1" customWidth="1"/>
    <col min="8453" max="8453" width="22.81640625" style="1" customWidth="1"/>
    <col min="8454" max="8454" width="14.1796875" style="1" customWidth="1"/>
    <col min="8455" max="8455" width="11.453125" style="1"/>
    <col min="8456" max="8456" width="17.453125" style="1" customWidth="1"/>
    <col min="8457" max="8704" width="11.453125" style="1"/>
    <col min="8705" max="8705" width="24.453125" style="1" customWidth="1"/>
    <col min="8706" max="8706" width="16.453125" style="1" customWidth="1"/>
    <col min="8707" max="8707" width="15.453125" style="1" customWidth="1"/>
    <col min="8708" max="8708" width="13.26953125" style="1" customWidth="1"/>
    <col min="8709" max="8709" width="22.81640625" style="1" customWidth="1"/>
    <col min="8710" max="8710" width="14.1796875" style="1" customWidth="1"/>
    <col min="8711" max="8711" width="11.453125" style="1"/>
    <col min="8712" max="8712" width="17.453125" style="1" customWidth="1"/>
    <col min="8713" max="8960" width="11.453125" style="1"/>
    <col min="8961" max="8961" width="24.453125" style="1" customWidth="1"/>
    <col min="8962" max="8962" width="16.453125" style="1" customWidth="1"/>
    <col min="8963" max="8963" width="15.453125" style="1" customWidth="1"/>
    <col min="8964" max="8964" width="13.26953125" style="1" customWidth="1"/>
    <col min="8965" max="8965" width="22.81640625" style="1" customWidth="1"/>
    <col min="8966" max="8966" width="14.1796875" style="1" customWidth="1"/>
    <col min="8967" max="8967" width="11.453125" style="1"/>
    <col min="8968" max="8968" width="17.453125" style="1" customWidth="1"/>
    <col min="8969" max="9216" width="11.453125" style="1"/>
    <col min="9217" max="9217" width="24.453125" style="1" customWidth="1"/>
    <col min="9218" max="9218" width="16.453125" style="1" customWidth="1"/>
    <col min="9219" max="9219" width="15.453125" style="1" customWidth="1"/>
    <col min="9220" max="9220" width="13.26953125" style="1" customWidth="1"/>
    <col min="9221" max="9221" width="22.81640625" style="1" customWidth="1"/>
    <col min="9222" max="9222" width="14.1796875" style="1" customWidth="1"/>
    <col min="9223" max="9223" width="11.453125" style="1"/>
    <col min="9224" max="9224" width="17.453125" style="1" customWidth="1"/>
    <col min="9225" max="9472" width="11.453125" style="1"/>
    <col min="9473" max="9473" width="24.453125" style="1" customWidth="1"/>
    <col min="9474" max="9474" width="16.453125" style="1" customWidth="1"/>
    <col min="9475" max="9475" width="15.453125" style="1" customWidth="1"/>
    <col min="9476" max="9476" width="13.26953125" style="1" customWidth="1"/>
    <col min="9477" max="9477" width="22.81640625" style="1" customWidth="1"/>
    <col min="9478" max="9478" width="14.1796875" style="1" customWidth="1"/>
    <col min="9479" max="9479" width="11.453125" style="1"/>
    <col min="9480" max="9480" width="17.453125" style="1" customWidth="1"/>
    <col min="9481" max="9728" width="11.453125" style="1"/>
    <col min="9729" max="9729" width="24.453125" style="1" customWidth="1"/>
    <col min="9730" max="9730" width="16.453125" style="1" customWidth="1"/>
    <col min="9731" max="9731" width="15.453125" style="1" customWidth="1"/>
    <col min="9732" max="9732" width="13.26953125" style="1" customWidth="1"/>
    <col min="9733" max="9733" width="22.81640625" style="1" customWidth="1"/>
    <col min="9734" max="9734" width="14.1796875" style="1" customWidth="1"/>
    <col min="9735" max="9735" width="11.453125" style="1"/>
    <col min="9736" max="9736" width="17.453125" style="1" customWidth="1"/>
    <col min="9737" max="9984" width="11.453125" style="1"/>
    <col min="9985" max="9985" width="24.453125" style="1" customWidth="1"/>
    <col min="9986" max="9986" width="16.453125" style="1" customWidth="1"/>
    <col min="9987" max="9987" width="15.453125" style="1" customWidth="1"/>
    <col min="9988" max="9988" width="13.26953125" style="1" customWidth="1"/>
    <col min="9989" max="9989" width="22.81640625" style="1" customWidth="1"/>
    <col min="9990" max="9990" width="14.1796875" style="1" customWidth="1"/>
    <col min="9991" max="9991" width="11.453125" style="1"/>
    <col min="9992" max="9992" width="17.453125" style="1" customWidth="1"/>
    <col min="9993" max="10240" width="11.453125" style="1"/>
    <col min="10241" max="10241" width="24.453125" style="1" customWidth="1"/>
    <col min="10242" max="10242" width="16.453125" style="1" customWidth="1"/>
    <col min="10243" max="10243" width="15.453125" style="1" customWidth="1"/>
    <col min="10244" max="10244" width="13.26953125" style="1" customWidth="1"/>
    <col min="10245" max="10245" width="22.81640625" style="1" customWidth="1"/>
    <col min="10246" max="10246" width="14.1796875" style="1" customWidth="1"/>
    <col min="10247" max="10247" width="11.453125" style="1"/>
    <col min="10248" max="10248" width="17.453125" style="1" customWidth="1"/>
    <col min="10249" max="10496" width="11.453125" style="1"/>
    <col min="10497" max="10497" width="24.453125" style="1" customWidth="1"/>
    <col min="10498" max="10498" width="16.453125" style="1" customWidth="1"/>
    <col min="10499" max="10499" width="15.453125" style="1" customWidth="1"/>
    <col min="10500" max="10500" width="13.26953125" style="1" customWidth="1"/>
    <col min="10501" max="10501" width="22.81640625" style="1" customWidth="1"/>
    <col min="10502" max="10502" width="14.1796875" style="1" customWidth="1"/>
    <col min="10503" max="10503" width="11.453125" style="1"/>
    <col min="10504" max="10504" width="17.453125" style="1" customWidth="1"/>
    <col min="10505" max="10752" width="11.453125" style="1"/>
    <col min="10753" max="10753" width="24.453125" style="1" customWidth="1"/>
    <col min="10754" max="10754" width="16.453125" style="1" customWidth="1"/>
    <col min="10755" max="10755" width="15.453125" style="1" customWidth="1"/>
    <col min="10756" max="10756" width="13.26953125" style="1" customWidth="1"/>
    <col min="10757" max="10757" width="22.81640625" style="1" customWidth="1"/>
    <col min="10758" max="10758" width="14.1796875" style="1" customWidth="1"/>
    <col min="10759" max="10759" width="11.453125" style="1"/>
    <col min="10760" max="10760" width="17.453125" style="1" customWidth="1"/>
    <col min="10761" max="11008" width="11.453125" style="1"/>
    <col min="11009" max="11009" width="24.453125" style="1" customWidth="1"/>
    <col min="11010" max="11010" width="16.453125" style="1" customWidth="1"/>
    <col min="11011" max="11011" width="15.453125" style="1" customWidth="1"/>
    <col min="11012" max="11012" width="13.26953125" style="1" customWidth="1"/>
    <col min="11013" max="11013" width="22.81640625" style="1" customWidth="1"/>
    <col min="11014" max="11014" width="14.1796875" style="1" customWidth="1"/>
    <col min="11015" max="11015" width="11.453125" style="1"/>
    <col min="11016" max="11016" width="17.453125" style="1" customWidth="1"/>
    <col min="11017" max="11264" width="11.453125" style="1"/>
    <col min="11265" max="11265" width="24.453125" style="1" customWidth="1"/>
    <col min="11266" max="11266" width="16.453125" style="1" customWidth="1"/>
    <col min="11267" max="11267" width="15.453125" style="1" customWidth="1"/>
    <col min="11268" max="11268" width="13.26953125" style="1" customWidth="1"/>
    <col min="11269" max="11269" width="22.81640625" style="1" customWidth="1"/>
    <col min="11270" max="11270" width="14.1796875" style="1" customWidth="1"/>
    <col min="11271" max="11271" width="11.453125" style="1"/>
    <col min="11272" max="11272" width="17.453125" style="1" customWidth="1"/>
    <col min="11273" max="11520" width="11.453125" style="1"/>
    <col min="11521" max="11521" width="24.453125" style="1" customWidth="1"/>
    <col min="11522" max="11522" width="16.453125" style="1" customWidth="1"/>
    <col min="11523" max="11523" width="15.453125" style="1" customWidth="1"/>
    <col min="11524" max="11524" width="13.26953125" style="1" customWidth="1"/>
    <col min="11525" max="11525" width="22.81640625" style="1" customWidth="1"/>
    <col min="11526" max="11526" width="14.1796875" style="1" customWidth="1"/>
    <col min="11527" max="11527" width="11.453125" style="1"/>
    <col min="11528" max="11528" width="17.453125" style="1" customWidth="1"/>
    <col min="11529" max="11776" width="11.453125" style="1"/>
    <col min="11777" max="11777" width="24.453125" style="1" customWidth="1"/>
    <col min="11778" max="11778" width="16.453125" style="1" customWidth="1"/>
    <col min="11779" max="11779" width="15.453125" style="1" customWidth="1"/>
    <col min="11780" max="11780" width="13.26953125" style="1" customWidth="1"/>
    <col min="11781" max="11781" width="22.81640625" style="1" customWidth="1"/>
    <col min="11782" max="11782" width="14.1796875" style="1" customWidth="1"/>
    <col min="11783" max="11783" width="11.453125" style="1"/>
    <col min="11784" max="11784" width="17.453125" style="1" customWidth="1"/>
    <col min="11785" max="12032" width="11.453125" style="1"/>
    <col min="12033" max="12033" width="24.453125" style="1" customWidth="1"/>
    <col min="12034" max="12034" width="16.453125" style="1" customWidth="1"/>
    <col min="12035" max="12035" width="15.453125" style="1" customWidth="1"/>
    <col min="12036" max="12036" width="13.26953125" style="1" customWidth="1"/>
    <col min="12037" max="12037" width="22.81640625" style="1" customWidth="1"/>
    <col min="12038" max="12038" width="14.1796875" style="1" customWidth="1"/>
    <col min="12039" max="12039" width="11.453125" style="1"/>
    <col min="12040" max="12040" width="17.453125" style="1" customWidth="1"/>
    <col min="12041" max="12288" width="11.453125" style="1"/>
    <col min="12289" max="12289" width="24.453125" style="1" customWidth="1"/>
    <col min="12290" max="12290" width="16.453125" style="1" customWidth="1"/>
    <col min="12291" max="12291" width="15.453125" style="1" customWidth="1"/>
    <col min="12292" max="12292" width="13.26953125" style="1" customWidth="1"/>
    <col min="12293" max="12293" width="22.81640625" style="1" customWidth="1"/>
    <col min="12294" max="12294" width="14.1796875" style="1" customWidth="1"/>
    <col min="12295" max="12295" width="11.453125" style="1"/>
    <col min="12296" max="12296" width="17.453125" style="1" customWidth="1"/>
    <col min="12297" max="12544" width="11.453125" style="1"/>
    <col min="12545" max="12545" width="24.453125" style="1" customWidth="1"/>
    <col min="12546" max="12546" width="16.453125" style="1" customWidth="1"/>
    <col min="12547" max="12547" width="15.453125" style="1" customWidth="1"/>
    <col min="12548" max="12548" width="13.26953125" style="1" customWidth="1"/>
    <col min="12549" max="12549" width="22.81640625" style="1" customWidth="1"/>
    <col min="12550" max="12550" width="14.1796875" style="1" customWidth="1"/>
    <col min="12551" max="12551" width="11.453125" style="1"/>
    <col min="12552" max="12552" width="17.453125" style="1" customWidth="1"/>
    <col min="12553" max="12800" width="11.453125" style="1"/>
    <col min="12801" max="12801" width="24.453125" style="1" customWidth="1"/>
    <col min="12802" max="12802" width="16.453125" style="1" customWidth="1"/>
    <col min="12803" max="12803" width="15.453125" style="1" customWidth="1"/>
    <col min="12804" max="12804" width="13.26953125" style="1" customWidth="1"/>
    <col min="12805" max="12805" width="22.81640625" style="1" customWidth="1"/>
    <col min="12806" max="12806" width="14.1796875" style="1" customWidth="1"/>
    <col min="12807" max="12807" width="11.453125" style="1"/>
    <col min="12808" max="12808" width="17.453125" style="1" customWidth="1"/>
    <col min="12809" max="13056" width="11.453125" style="1"/>
    <col min="13057" max="13057" width="24.453125" style="1" customWidth="1"/>
    <col min="13058" max="13058" width="16.453125" style="1" customWidth="1"/>
    <col min="13059" max="13059" width="15.453125" style="1" customWidth="1"/>
    <col min="13060" max="13060" width="13.26953125" style="1" customWidth="1"/>
    <col min="13061" max="13061" width="22.81640625" style="1" customWidth="1"/>
    <col min="13062" max="13062" width="14.1796875" style="1" customWidth="1"/>
    <col min="13063" max="13063" width="11.453125" style="1"/>
    <col min="13064" max="13064" width="17.453125" style="1" customWidth="1"/>
    <col min="13065" max="13312" width="11.453125" style="1"/>
    <col min="13313" max="13313" width="24.453125" style="1" customWidth="1"/>
    <col min="13314" max="13314" width="16.453125" style="1" customWidth="1"/>
    <col min="13315" max="13315" width="15.453125" style="1" customWidth="1"/>
    <col min="13316" max="13316" width="13.26953125" style="1" customWidth="1"/>
    <col min="13317" max="13317" width="22.81640625" style="1" customWidth="1"/>
    <col min="13318" max="13318" width="14.1796875" style="1" customWidth="1"/>
    <col min="13319" max="13319" width="11.453125" style="1"/>
    <col min="13320" max="13320" width="17.453125" style="1" customWidth="1"/>
    <col min="13321" max="13568" width="11.453125" style="1"/>
    <col min="13569" max="13569" width="24.453125" style="1" customWidth="1"/>
    <col min="13570" max="13570" width="16.453125" style="1" customWidth="1"/>
    <col min="13571" max="13571" width="15.453125" style="1" customWidth="1"/>
    <col min="13572" max="13572" width="13.26953125" style="1" customWidth="1"/>
    <col min="13573" max="13573" width="22.81640625" style="1" customWidth="1"/>
    <col min="13574" max="13574" width="14.1796875" style="1" customWidth="1"/>
    <col min="13575" max="13575" width="11.453125" style="1"/>
    <col min="13576" max="13576" width="17.453125" style="1" customWidth="1"/>
    <col min="13577" max="13824" width="11.453125" style="1"/>
    <col min="13825" max="13825" width="24.453125" style="1" customWidth="1"/>
    <col min="13826" max="13826" width="16.453125" style="1" customWidth="1"/>
    <col min="13827" max="13827" width="15.453125" style="1" customWidth="1"/>
    <col min="13828" max="13828" width="13.26953125" style="1" customWidth="1"/>
    <col min="13829" max="13829" width="22.81640625" style="1" customWidth="1"/>
    <col min="13830" max="13830" width="14.1796875" style="1" customWidth="1"/>
    <col min="13831" max="13831" width="11.453125" style="1"/>
    <col min="13832" max="13832" width="17.453125" style="1" customWidth="1"/>
    <col min="13833" max="14080" width="11.453125" style="1"/>
    <col min="14081" max="14081" width="24.453125" style="1" customWidth="1"/>
    <col min="14082" max="14082" width="16.453125" style="1" customWidth="1"/>
    <col min="14083" max="14083" width="15.453125" style="1" customWidth="1"/>
    <col min="14084" max="14084" width="13.26953125" style="1" customWidth="1"/>
    <col min="14085" max="14085" width="22.81640625" style="1" customWidth="1"/>
    <col min="14086" max="14086" width="14.1796875" style="1" customWidth="1"/>
    <col min="14087" max="14087" width="11.453125" style="1"/>
    <col min="14088" max="14088" width="17.453125" style="1" customWidth="1"/>
    <col min="14089" max="14336" width="11.453125" style="1"/>
    <col min="14337" max="14337" width="24.453125" style="1" customWidth="1"/>
    <col min="14338" max="14338" width="16.453125" style="1" customWidth="1"/>
    <col min="14339" max="14339" width="15.453125" style="1" customWidth="1"/>
    <col min="14340" max="14340" width="13.26953125" style="1" customWidth="1"/>
    <col min="14341" max="14341" width="22.81640625" style="1" customWidth="1"/>
    <col min="14342" max="14342" width="14.1796875" style="1" customWidth="1"/>
    <col min="14343" max="14343" width="11.453125" style="1"/>
    <col min="14344" max="14344" width="17.453125" style="1" customWidth="1"/>
    <col min="14345" max="14592" width="11.453125" style="1"/>
    <col min="14593" max="14593" width="24.453125" style="1" customWidth="1"/>
    <col min="14594" max="14594" width="16.453125" style="1" customWidth="1"/>
    <col min="14595" max="14595" width="15.453125" style="1" customWidth="1"/>
    <col min="14596" max="14596" width="13.26953125" style="1" customWidth="1"/>
    <col min="14597" max="14597" width="22.81640625" style="1" customWidth="1"/>
    <col min="14598" max="14598" width="14.1796875" style="1" customWidth="1"/>
    <col min="14599" max="14599" width="11.453125" style="1"/>
    <col min="14600" max="14600" width="17.453125" style="1" customWidth="1"/>
    <col min="14601" max="14848" width="11.453125" style="1"/>
    <col min="14849" max="14849" width="24.453125" style="1" customWidth="1"/>
    <col min="14850" max="14850" width="16.453125" style="1" customWidth="1"/>
    <col min="14851" max="14851" width="15.453125" style="1" customWidth="1"/>
    <col min="14852" max="14852" width="13.26953125" style="1" customWidth="1"/>
    <col min="14853" max="14853" width="22.81640625" style="1" customWidth="1"/>
    <col min="14854" max="14854" width="14.1796875" style="1" customWidth="1"/>
    <col min="14855" max="14855" width="11.453125" style="1"/>
    <col min="14856" max="14856" width="17.453125" style="1" customWidth="1"/>
    <col min="14857" max="15104" width="11.453125" style="1"/>
    <col min="15105" max="15105" width="24.453125" style="1" customWidth="1"/>
    <col min="15106" max="15106" width="16.453125" style="1" customWidth="1"/>
    <col min="15107" max="15107" width="15.453125" style="1" customWidth="1"/>
    <col min="15108" max="15108" width="13.26953125" style="1" customWidth="1"/>
    <col min="15109" max="15109" width="22.81640625" style="1" customWidth="1"/>
    <col min="15110" max="15110" width="14.1796875" style="1" customWidth="1"/>
    <col min="15111" max="15111" width="11.453125" style="1"/>
    <col min="15112" max="15112" width="17.453125" style="1" customWidth="1"/>
    <col min="15113" max="15360" width="11.453125" style="1"/>
    <col min="15361" max="15361" width="24.453125" style="1" customWidth="1"/>
    <col min="15362" max="15362" width="16.453125" style="1" customWidth="1"/>
    <col min="15363" max="15363" width="15.453125" style="1" customWidth="1"/>
    <col min="15364" max="15364" width="13.26953125" style="1" customWidth="1"/>
    <col min="15365" max="15365" width="22.81640625" style="1" customWidth="1"/>
    <col min="15366" max="15366" width="14.1796875" style="1" customWidth="1"/>
    <col min="15367" max="15367" width="11.453125" style="1"/>
    <col min="15368" max="15368" width="17.453125" style="1" customWidth="1"/>
    <col min="15369" max="15616" width="11.453125" style="1"/>
    <col min="15617" max="15617" width="24.453125" style="1" customWidth="1"/>
    <col min="15618" max="15618" width="16.453125" style="1" customWidth="1"/>
    <col min="15619" max="15619" width="15.453125" style="1" customWidth="1"/>
    <col min="15620" max="15620" width="13.26953125" style="1" customWidth="1"/>
    <col min="15621" max="15621" width="22.81640625" style="1" customWidth="1"/>
    <col min="15622" max="15622" width="14.1796875" style="1" customWidth="1"/>
    <col min="15623" max="15623" width="11.453125" style="1"/>
    <col min="15624" max="15624" width="17.453125" style="1" customWidth="1"/>
    <col min="15625" max="15872" width="11.453125" style="1"/>
    <col min="15873" max="15873" width="24.453125" style="1" customWidth="1"/>
    <col min="15874" max="15874" width="16.453125" style="1" customWidth="1"/>
    <col min="15875" max="15875" width="15.453125" style="1" customWidth="1"/>
    <col min="15876" max="15876" width="13.26953125" style="1" customWidth="1"/>
    <col min="15877" max="15877" width="22.81640625" style="1" customWidth="1"/>
    <col min="15878" max="15878" width="14.1796875" style="1" customWidth="1"/>
    <col min="15879" max="15879" width="11.453125" style="1"/>
    <col min="15880" max="15880" width="17.453125" style="1" customWidth="1"/>
    <col min="15881" max="16128" width="11.453125" style="1"/>
    <col min="16129" max="16129" width="24.453125" style="1" customWidth="1"/>
    <col min="16130" max="16130" width="16.453125" style="1" customWidth="1"/>
    <col min="16131" max="16131" width="15.453125" style="1" customWidth="1"/>
    <col min="16132" max="16132" width="13.26953125" style="1" customWidth="1"/>
    <col min="16133" max="16133" width="22.81640625" style="1" customWidth="1"/>
    <col min="16134" max="16134" width="14.1796875" style="1" customWidth="1"/>
    <col min="16135" max="16135" width="11.453125" style="1"/>
    <col min="16136" max="16136" width="17.453125" style="1" customWidth="1"/>
    <col min="16137" max="16384" width="11.453125" style="1"/>
  </cols>
  <sheetData>
    <row r="1" spans="1:21" ht="6.75" customHeight="1" thickBot="1" x14ac:dyDescent="0.35"/>
    <row r="2" spans="1:21" ht="16" thickBot="1" x14ac:dyDescent="0.35">
      <c r="A2" s="26" t="s">
        <v>8</v>
      </c>
      <c r="B2" s="15"/>
      <c r="C2" s="15"/>
      <c r="D2" s="15"/>
      <c r="E2" s="15"/>
      <c r="F2" s="15"/>
      <c r="G2" s="15"/>
      <c r="H2" s="15"/>
      <c r="I2" s="16"/>
    </row>
    <row r="3" spans="1:21" ht="5.25" customHeight="1" x14ac:dyDescent="0.3"/>
    <row r="4" spans="1:21" x14ac:dyDescent="0.3">
      <c r="A4" s="80" t="s">
        <v>77</v>
      </c>
    </row>
    <row r="5" spans="1:21" x14ac:dyDescent="0.3">
      <c r="A5" s="118" t="s">
        <v>54</v>
      </c>
    </row>
    <row r="6" spans="1:21" ht="39" x14ac:dyDescent="0.3">
      <c r="A6" s="82" t="s">
        <v>61</v>
      </c>
      <c r="B6" s="146" t="s">
        <v>35</v>
      </c>
      <c r="F6" s="27" t="s">
        <v>0</v>
      </c>
      <c r="G6" s="29" t="s">
        <v>1</v>
      </c>
      <c r="L6" s="147" t="s">
        <v>36</v>
      </c>
      <c r="M6" s="147" t="s">
        <v>37</v>
      </c>
      <c r="N6" s="147" t="s">
        <v>38</v>
      </c>
      <c r="O6" s="147" t="s">
        <v>39</v>
      </c>
      <c r="P6" s="147" t="s">
        <v>48</v>
      </c>
      <c r="Q6" s="147" t="s">
        <v>49</v>
      </c>
      <c r="R6" s="147" t="s">
        <v>50</v>
      </c>
      <c r="S6" s="147" t="s">
        <v>51</v>
      </c>
      <c r="T6" s="147" t="s">
        <v>52</v>
      </c>
      <c r="U6" s="147" t="s">
        <v>53</v>
      </c>
    </row>
    <row r="7" spans="1:21" x14ac:dyDescent="0.3">
      <c r="A7" s="83"/>
      <c r="B7" s="148">
        <v>60</v>
      </c>
      <c r="F7" s="28">
        <v>1</v>
      </c>
      <c r="G7" s="30">
        <f>B7</f>
        <v>60</v>
      </c>
      <c r="L7" s="159">
        <v>6</v>
      </c>
      <c r="M7" s="27">
        <v>12</v>
      </c>
      <c r="N7" s="162">
        <v>18</v>
      </c>
      <c r="O7" s="27">
        <v>24</v>
      </c>
      <c r="P7" s="162">
        <v>30</v>
      </c>
      <c r="Q7" s="27">
        <v>36</v>
      </c>
      <c r="R7" s="162">
        <v>42</v>
      </c>
      <c r="S7" s="27">
        <v>48</v>
      </c>
      <c r="T7" s="162">
        <v>54</v>
      </c>
      <c r="U7" s="27">
        <v>60</v>
      </c>
    </row>
    <row r="8" spans="1:21" x14ac:dyDescent="0.3">
      <c r="A8" s="194" t="s">
        <v>62</v>
      </c>
      <c r="B8" s="149">
        <v>49.43326390598056</v>
      </c>
      <c r="F8" s="17"/>
      <c r="G8" s="18" t="s">
        <v>9</v>
      </c>
      <c r="H8" s="76">
        <f>G7*F7</f>
        <v>60</v>
      </c>
      <c r="I8" s="19" t="str">
        <f>G6</f>
        <v>meses</v>
      </c>
      <c r="L8" s="155">
        <v>5.9090909090909092</v>
      </c>
      <c r="M8" s="160">
        <v>11.646837033933808</v>
      </c>
      <c r="N8" s="156">
        <v>17.102100664312648</v>
      </c>
      <c r="O8" s="160">
        <v>22.179307651349081</v>
      </c>
      <c r="P8" s="156">
        <v>26.941266240917706</v>
      </c>
      <c r="Q8" s="160">
        <v>31.533168141673666</v>
      </c>
      <c r="R8" s="156">
        <v>36.076152370108801</v>
      </c>
      <c r="S8" s="160">
        <v>40.557528553153723</v>
      </c>
      <c r="T8" s="156">
        <v>44.995396229567142</v>
      </c>
      <c r="U8" s="160">
        <v>49.43326390598056</v>
      </c>
    </row>
    <row r="9" spans="1:21" x14ac:dyDescent="0.3">
      <c r="A9" s="194"/>
      <c r="B9" s="149">
        <v>44.786191533225036</v>
      </c>
      <c r="L9" s="157">
        <v>5.660869565217391</v>
      </c>
      <c r="M9" s="161">
        <v>10.823750811161585</v>
      </c>
      <c r="N9" s="158">
        <v>15.7213055904566</v>
      </c>
      <c r="O9" s="161">
        <v>20.390584511394643</v>
      </c>
      <c r="P9" s="158">
        <v>24.788289125918325</v>
      </c>
      <c r="Q9" s="161">
        <v>28.978035784413599</v>
      </c>
      <c r="R9" s="158">
        <v>33.056622853856915</v>
      </c>
      <c r="S9" s="161">
        <v>37.038003695157371</v>
      </c>
      <c r="T9" s="158">
        <v>40.944861254043737</v>
      </c>
      <c r="U9" s="161">
        <v>44.786191533225036</v>
      </c>
    </row>
    <row r="10" spans="1:21" ht="39" x14ac:dyDescent="0.3">
      <c r="D10" s="84" t="s">
        <v>15</v>
      </c>
      <c r="E10" s="85" t="s">
        <v>44</v>
      </c>
      <c r="F10" s="3"/>
      <c r="H10" s="145" t="s">
        <v>45</v>
      </c>
      <c r="I10" s="3"/>
      <c r="L10" s="154" t="s">
        <v>47</v>
      </c>
      <c r="M10" s="154" t="s">
        <v>47</v>
      </c>
      <c r="N10" s="154" t="s">
        <v>47</v>
      </c>
      <c r="O10" s="153" t="s">
        <v>46</v>
      </c>
      <c r="P10" s="153" t="s">
        <v>46</v>
      </c>
      <c r="Q10" s="153" t="s">
        <v>46</v>
      </c>
      <c r="R10" s="154" t="s">
        <v>47</v>
      </c>
      <c r="S10" s="154" t="s">
        <v>47</v>
      </c>
      <c r="T10" s="154" t="s">
        <v>47</v>
      </c>
      <c r="U10" s="154" t="s">
        <v>47</v>
      </c>
    </row>
    <row r="11" spans="1:21" x14ac:dyDescent="0.3">
      <c r="C11" s="2" t="s">
        <v>10</v>
      </c>
      <c r="D11" s="3">
        <f>B7</f>
        <v>60</v>
      </c>
      <c r="E11" s="20">
        <f>H8</f>
        <v>60</v>
      </c>
      <c r="F11" s="3" t="str">
        <f>G6</f>
        <v>meses</v>
      </c>
      <c r="H11" s="4">
        <f>G7-E11</f>
        <v>0</v>
      </c>
      <c r="I11" s="3" t="str">
        <f>G6</f>
        <v>meses</v>
      </c>
    </row>
    <row r="12" spans="1:21" x14ac:dyDescent="0.3">
      <c r="A12" s="194" t="s">
        <v>62</v>
      </c>
      <c r="B12" s="82"/>
      <c r="C12" s="86" t="s">
        <v>69</v>
      </c>
      <c r="D12" s="4">
        <f>B8</f>
        <v>49.43326390598056</v>
      </c>
      <c r="E12" s="5">
        <f>D12*E11/D11</f>
        <v>49.43326390598056</v>
      </c>
      <c r="F12" s="3" t="str">
        <f>G6</f>
        <v>meses</v>
      </c>
      <c r="H12" s="4">
        <f>G7-E12</f>
        <v>10.56673609401944</v>
      </c>
      <c r="I12" s="3" t="str">
        <f>G6</f>
        <v>meses</v>
      </c>
    </row>
    <row r="13" spans="1:21" x14ac:dyDescent="0.3">
      <c r="A13" s="194"/>
      <c r="B13" s="82"/>
      <c r="C13" s="86" t="s">
        <v>70</v>
      </c>
      <c r="D13" s="4">
        <f>B9</f>
        <v>44.786191533225036</v>
      </c>
      <c r="E13" s="5">
        <f>D13*E11/D11</f>
        <v>44.786191533225036</v>
      </c>
      <c r="F13" s="3" t="str">
        <f>G6</f>
        <v>meses</v>
      </c>
      <c r="H13" s="4">
        <f>G7-E13</f>
        <v>15.213808466774964</v>
      </c>
      <c r="I13" s="4" t="str">
        <f>G6</f>
        <v>meses</v>
      </c>
    </row>
    <row r="14" spans="1:21" x14ac:dyDescent="0.3">
      <c r="I14" s="6"/>
    </row>
    <row r="15" spans="1:21" x14ac:dyDescent="0.3">
      <c r="E15" s="7" t="s">
        <v>2</v>
      </c>
      <c r="F15" s="122">
        <f>E12-E13</f>
        <v>4.6470723727555239</v>
      </c>
      <c r="G15" s="8" t="str">
        <f>F12</f>
        <v>meses</v>
      </c>
      <c r="H15" s="8" t="s">
        <v>3</v>
      </c>
      <c r="I15" s="9">
        <f>H8</f>
        <v>60</v>
      </c>
      <c r="J15" s="10" t="str">
        <f>G6</f>
        <v>meses</v>
      </c>
    </row>
    <row r="16" spans="1:21" x14ac:dyDescent="0.3">
      <c r="E16" s="11"/>
      <c r="F16" s="123">
        <f>F15*(365.25/12)</f>
        <v>141.44526534574626</v>
      </c>
      <c r="G16" s="21" t="s">
        <v>4</v>
      </c>
      <c r="H16" s="12" t="s">
        <v>5</v>
      </c>
      <c r="I16" s="13">
        <f>H8</f>
        <v>60</v>
      </c>
      <c r="J16" s="14" t="str">
        <f>G6</f>
        <v>meses</v>
      </c>
    </row>
    <row r="17" spans="1:19" ht="13.5" thickBot="1" x14ac:dyDescent="0.35"/>
    <row r="18" spans="1:19" ht="44" customHeight="1" thickBot="1" x14ac:dyDescent="0.35">
      <c r="A18" s="187" t="s">
        <v>78</v>
      </c>
      <c r="B18" s="188"/>
      <c r="C18" s="188"/>
      <c r="D18" s="188"/>
      <c r="E18" s="189"/>
      <c r="G18" s="190" t="s">
        <v>34</v>
      </c>
      <c r="H18" s="191"/>
      <c r="I18" s="192"/>
      <c r="J18" s="35"/>
      <c r="K18" s="35"/>
    </row>
    <row r="19" spans="1:19" ht="41.25" customHeight="1" x14ac:dyDescent="0.3">
      <c r="A19" s="22"/>
      <c r="B19" s="33" t="str">
        <f>C12</f>
        <v>Grupo A: NeoAdyuvante + Estándar; n= 231</v>
      </c>
      <c r="C19" s="33" t="str">
        <f>C13</f>
        <v>Grupo B: Estándar; n= 230</v>
      </c>
      <c r="D19" s="89"/>
      <c r="E19" s="89"/>
      <c r="F19" s="35"/>
      <c r="G19" s="34" t="str">
        <f>C12</f>
        <v>Grupo A: NeoAdyuvante + Estándar; n= 231</v>
      </c>
      <c r="H19" s="34" t="str">
        <f>C13</f>
        <v>Grupo B: Estándar; n= 230</v>
      </c>
      <c r="I19" s="89"/>
      <c r="J19" s="89"/>
      <c r="K19" s="89"/>
    </row>
    <row r="20" spans="1:19" ht="26" x14ac:dyDescent="0.3">
      <c r="A20" s="23" t="s">
        <v>11</v>
      </c>
      <c r="B20" s="119" t="s">
        <v>6</v>
      </c>
      <c r="C20" s="120" t="s">
        <v>6</v>
      </c>
      <c r="D20" s="119" t="s">
        <v>7</v>
      </c>
      <c r="E20" s="119" t="s">
        <v>7</v>
      </c>
      <c r="G20" s="32" t="s">
        <v>16</v>
      </c>
      <c r="H20" s="32" t="s">
        <v>16</v>
      </c>
      <c r="I20" s="32" t="s">
        <v>17</v>
      </c>
      <c r="J20" s="35"/>
      <c r="K20" s="35"/>
    </row>
    <row r="21" spans="1:19" x14ac:dyDescent="0.3">
      <c r="A21" s="24" t="str">
        <f>CONCATENATE(G7," ",G6)</f>
        <v>60 meses</v>
      </c>
      <c r="B21" s="34" t="str">
        <f>F12</f>
        <v>meses</v>
      </c>
      <c r="C21" s="64" t="str">
        <f>F12</f>
        <v>meses</v>
      </c>
      <c r="D21" s="34" t="str">
        <f>G15</f>
        <v>meses</v>
      </c>
      <c r="E21" s="34" t="str">
        <f>G16</f>
        <v>días</v>
      </c>
      <c r="F21" s="35"/>
      <c r="G21" s="34" t="s">
        <v>1</v>
      </c>
      <c r="H21" s="34" t="s">
        <v>1</v>
      </c>
      <c r="I21" s="34" t="s">
        <v>1</v>
      </c>
      <c r="J21" s="35"/>
      <c r="K21" s="35"/>
    </row>
    <row r="22" spans="1:19" s="25" customFormat="1" ht="5.25" customHeight="1" x14ac:dyDescent="0.3">
      <c r="A22" s="90"/>
      <c r="B22" s="89"/>
      <c r="C22" s="89"/>
      <c r="D22" s="89"/>
      <c r="E22" s="89"/>
      <c r="F22" s="35"/>
      <c r="G22" s="89"/>
      <c r="H22" s="90"/>
      <c r="I22" s="90"/>
      <c r="J22" s="35"/>
      <c r="K22" s="35"/>
      <c r="L22" s="1"/>
      <c r="M22" s="1"/>
      <c r="N22" s="1"/>
      <c r="O22" s="1"/>
      <c r="P22" s="1"/>
      <c r="Q22" s="1"/>
      <c r="R22" s="1"/>
      <c r="S22" s="1"/>
    </row>
    <row r="23" spans="1:19" ht="42.75" customHeight="1" x14ac:dyDescent="0.35">
      <c r="A23" s="91" t="str">
        <f>A6</f>
        <v>Supervivencia Libre de Progresión (PFS)</v>
      </c>
      <c r="B23" s="121">
        <f>E12</f>
        <v>49.43326390598056</v>
      </c>
      <c r="C23" s="121">
        <f>E13</f>
        <v>44.786191533225036</v>
      </c>
      <c r="D23" s="121">
        <f>F15</f>
        <v>4.6470723727555239</v>
      </c>
      <c r="E23" s="92">
        <f>F16</f>
        <v>141.44526534574626</v>
      </c>
      <c r="F23" s="124"/>
      <c r="G23" s="92" t="s">
        <v>55</v>
      </c>
      <c r="H23" s="92" t="s">
        <v>55</v>
      </c>
      <c r="I23" s="185" t="s">
        <v>68</v>
      </c>
      <c r="J23" s="35"/>
      <c r="K23" s="35"/>
    </row>
    <row r="24" spans="1:19" ht="3.75" customHeight="1" x14ac:dyDescent="0.3">
      <c r="A24" s="94"/>
      <c r="B24" s="95"/>
      <c r="C24" s="95"/>
      <c r="D24" s="95"/>
      <c r="E24" s="35"/>
      <c r="F24" s="35"/>
      <c r="G24" s="35"/>
      <c r="H24" s="35"/>
      <c r="I24" s="35"/>
      <c r="J24" s="35"/>
      <c r="K24" s="35"/>
    </row>
    <row r="25" spans="1:19" ht="43.5" customHeight="1" x14ac:dyDescent="0.3">
      <c r="A25" s="193" t="s">
        <v>76</v>
      </c>
      <c r="B25" s="193"/>
      <c r="C25" s="193"/>
      <c r="D25" s="193"/>
      <c r="E25" s="193"/>
      <c r="F25" s="35"/>
      <c r="G25" s="35"/>
      <c r="H25" s="35"/>
      <c r="I25" s="35"/>
      <c r="J25" s="35"/>
      <c r="K25" s="35"/>
    </row>
    <row r="26" spans="1:19" x14ac:dyDescent="0.3">
      <c r="A26" s="35"/>
      <c r="B26" s="35"/>
      <c r="C26" s="35"/>
      <c r="D26" s="35"/>
      <c r="E26" s="35"/>
      <c r="F26" s="35"/>
      <c r="G26" s="100" t="s">
        <v>31</v>
      </c>
      <c r="H26" s="101" t="str">
        <f>F11</f>
        <v>meses</v>
      </c>
      <c r="I26" s="35"/>
      <c r="J26" s="35"/>
      <c r="K26" s="101" t="s">
        <v>4</v>
      </c>
    </row>
    <row r="27" spans="1:19" x14ac:dyDescent="0.3">
      <c r="A27" s="35"/>
      <c r="B27" s="35"/>
      <c r="C27" s="35"/>
      <c r="D27" s="35"/>
      <c r="E27" s="35"/>
      <c r="F27" s="35"/>
      <c r="G27" s="163" t="s">
        <v>12</v>
      </c>
      <c r="H27" s="164">
        <f>G7-H28-H29</f>
        <v>10.56673609401944</v>
      </c>
      <c r="I27" s="165">
        <f>H27/H30</f>
        <v>0.17611226823365733</v>
      </c>
      <c r="J27" s="166"/>
      <c r="K27" s="167">
        <f>H27*365.25/12</f>
        <v>321.62502986171671</v>
      </c>
    </row>
    <row r="28" spans="1:19" x14ac:dyDescent="0.3">
      <c r="A28" s="35"/>
      <c r="B28" s="35"/>
      <c r="C28" s="35"/>
      <c r="D28" s="35"/>
      <c r="E28" s="35"/>
      <c r="F28" s="35"/>
      <c r="G28" s="107" t="s">
        <v>14</v>
      </c>
      <c r="H28" s="108">
        <f>D23</f>
        <v>4.6470723727555239</v>
      </c>
      <c r="I28" s="109">
        <f>H28/H30</f>
        <v>7.7451206212592064E-2</v>
      </c>
      <c r="J28" s="35"/>
      <c r="K28" s="110">
        <f t="shared" ref="K28:K30" si="0">H28*365.25/12</f>
        <v>141.44526534574626</v>
      </c>
    </row>
    <row r="29" spans="1:19" x14ac:dyDescent="0.3">
      <c r="A29" s="35"/>
      <c r="B29" s="35"/>
      <c r="C29" s="35"/>
      <c r="D29" s="35"/>
      <c r="E29" s="35"/>
      <c r="F29" s="111"/>
      <c r="G29" s="112" t="s">
        <v>13</v>
      </c>
      <c r="H29" s="113">
        <f>C23</f>
        <v>44.786191533225036</v>
      </c>
      <c r="I29" s="114">
        <f>H29/H30</f>
        <v>0.74643652555375062</v>
      </c>
      <c r="J29" s="111"/>
      <c r="K29" s="115">
        <f t="shared" si="0"/>
        <v>1363.179704792537</v>
      </c>
    </row>
    <row r="30" spans="1:19" x14ac:dyDescent="0.3">
      <c r="A30" s="35"/>
      <c r="B30" s="35"/>
      <c r="C30" s="35"/>
      <c r="D30" s="35"/>
      <c r="E30" s="35"/>
      <c r="F30" s="35"/>
      <c r="G30" s="35"/>
      <c r="H30" s="116">
        <f>SUM(H27:H29)</f>
        <v>60</v>
      </c>
      <c r="I30" s="35"/>
      <c r="J30" s="35"/>
      <c r="K30" s="117">
        <f t="shared" si="0"/>
        <v>1826.25</v>
      </c>
    </row>
    <row r="31" spans="1:19" x14ac:dyDescent="0.3">
      <c r="A31" s="35"/>
      <c r="B31" s="35"/>
      <c r="C31" s="35"/>
      <c r="D31" s="35"/>
      <c r="E31" s="35"/>
      <c r="F31" s="35"/>
      <c r="G31" s="35"/>
      <c r="H31" s="35"/>
      <c r="I31" s="35"/>
      <c r="J31" s="35"/>
      <c r="K31" s="35"/>
    </row>
    <row r="32" spans="1:19" x14ac:dyDescent="0.3">
      <c r="A32" s="35"/>
      <c r="B32" s="35"/>
      <c r="C32" s="35"/>
      <c r="D32" s="35"/>
      <c r="E32" s="35"/>
      <c r="F32" s="35"/>
      <c r="G32" s="35"/>
      <c r="H32" s="35"/>
      <c r="I32" s="35"/>
      <c r="J32" s="35"/>
      <c r="K32" s="35"/>
    </row>
    <row r="33" spans="1:11" x14ac:dyDescent="0.3">
      <c r="A33" s="35"/>
      <c r="B33" s="35"/>
      <c r="C33" s="35"/>
      <c r="D33" s="35"/>
      <c r="E33" s="35"/>
      <c r="F33" s="35"/>
      <c r="G33" s="35"/>
      <c r="H33" s="35"/>
      <c r="I33" s="35"/>
      <c r="J33" s="35"/>
      <c r="K33" s="35"/>
    </row>
    <row r="34" spans="1:11" x14ac:dyDescent="0.3">
      <c r="A34" s="35"/>
      <c r="B34" s="35"/>
      <c r="C34" s="35"/>
      <c r="D34" s="35"/>
      <c r="E34" s="35"/>
      <c r="F34" s="35"/>
      <c r="G34" s="35"/>
      <c r="H34" s="35"/>
      <c r="I34" s="35"/>
      <c r="J34" s="35"/>
      <c r="K34" s="35"/>
    </row>
    <row r="35" spans="1:11" x14ac:dyDescent="0.3">
      <c r="A35" s="35"/>
      <c r="B35" s="35"/>
      <c r="C35" s="35"/>
      <c r="D35" s="35"/>
      <c r="E35" s="35"/>
      <c r="F35" s="35"/>
      <c r="G35" s="35"/>
      <c r="H35" s="35"/>
      <c r="I35" s="35"/>
      <c r="J35" s="35"/>
      <c r="K35" s="35"/>
    </row>
    <row r="36" spans="1:11" x14ac:dyDescent="0.3">
      <c r="A36" s="35"/>
      <c r="B36" s="35"/>
      <c r="C36" s="35"/>
      <c r="D36" s="35"/>
      <c r="E36" s="35"/>
      <c r="F36" s="35"/>
      <c r="G36" s="35"/>
      <c r="H36" s="35"/>
      <c r="I36" s="35"/>
      <c r="J36" s="35"/>
      <c r="K36" s="35"/>
    </row>
    <row r="37" spans="1:11" x14ac:dyDescent="0.3">
      <c r="A37" s="35"/>
      <c r="B37" s="35"/>
      <c r="C37" s="35"/>
      <c r="D37" s="35"/>
      <c r="E37" s="35"/>
      <c r="F37" s="35"/>
      <c r="G37" s="35"/>
      <c r="H37" s="35"/>
      <c r="I37" s="35"/>
      <c r="J37" s="35"/>
      <c r="K37" s="35"/>
    </row>
    <row r="38" spans="1:11" x14ac:dyDescent="0.3">
      <c r="A38" s="35"/>
      <c r="B38" s="35"/>
      <c r="C38" s="35"/>
      <c r="D38" s="35"/>
      <c r="E38" s="35"/>
      <c r="F38" s="35"/>
      <c r="G38" s="35"/>
      <c r="H38" s="35"/>
      <c r="I38" s="35"/>
      <c r="J38" s="35"/>
      <c r="K38" s="35"/>
    </row>
    <row r="39" spans="1:11" x14ac:dyDescent="0.3">
      <c r="A39" s="35"/>
      <c r="B39" s="35"/>
      <c r="C39" s="35"/>
      <c r="D39" s="35"/>
      <c r="E39" s="35"/>
      <c r="F39" s="35"/>
      <c r="G39" s="35"/>
      <c r="H39" s="35"/>
      <c r="I39" s="35"/>
      <c r="J39" s="35"/>
      <c r="K39" s="35"/>
    </row>
    <row r="40" spans="1:11" x14ac:dyDescent="0.3">
      <c r="A40" s="35"/>
      <c r="B40" s="35"/>
      <c r="C40" s="35"/>
      <c r="D40" s="35"/>
      <c r="E40" s="35"/>
      <c r="F40" s="35"/>
      <c r="G40" s="35"/>
      <c r="H40" s="35"/>
      <c r="I40" s="35"/>
      <c r="J40" s="35"/>
      <c r="K40" s="35"/>
    </row>
    <row r="41" spans="1:11" x14ac:dyDescent="0.3">
      <c r="A41" s="35"/>
      <c r="B41" s="35"/>
      <c r="C41" s="35"/>
      <c r="D41" s="35"/>
      <c r="E41" s="35"/>
      <c r="F41" s="35"/>
      <c r="G41" s="35"/>
      <c r="H41" s="35"/>
      <c r="I41" s="35"/>
      <c r="J41" s="35"/>
      <c r="K41" s="35"/>
    </row>
    <row r="42" spans="1:11" x14ac:dyDescent="0.3">
      <c r="A42" s="35"/>
      <c r="B42" s="35"/>
      <c r="C42" s="35"/>
      <c r="D42" s="35"/>
      <c r="E42" s="35"/>
      <c r="F42" s="35"/>
      <c r="G42" s="35"/>
      <c r="H42" s="35"/>
      <c r="I42" s="35"/>
      <c r="J42" s="35"/>
      <c r="K42" s="35"/>
    </row>
    <row r="43" spans="1:11" x14ac:dyDescent="0.3">
      <c r="A43" s="35"/>
      <c r="B43" s="35"/>
      <c r="C43" s="35"/>
      <c r="D43" s="35"/>
      <c r="E43" s="35"/>
      <c r="F43" s="35"/>
      <c r="G43" s="35"/>
      <c r="H43" s="35"/>
      <c r="I43" s="35"/>
      <c r="J43" s="35"/>
      <c r="K43" s="35"/>
    </row>
    <row r="44" spans="1:11" x14ac:dyDescent="0.3">
      <c r="A44" s="35"/>
      <c r="B44" s="35"/>
      <c r="C44" s="35"/>
      <c r="D44" s="35"/>
      <c r="E44" s="35"/>
      <c r="F44" s="35"/>
      <c r="G44" s="35"/>
      <c r="H44" s="35"/>
      <c r="I44" s="35"/>
      <c r="J44" s="35"/>
      <c r="K44" s="35"/>
    </row>
    <row r="45" spans="1:11" x14ac:dyDescent="0.3">
      <c r="A45" s="35"/>
      <c r="B45" s="35"/>
      <c r="C45" s="35"/>
      <c r="D45" s="35"/>
      <c r="E45" s="35"/>
      <c r="F45" s="35"/>
      <c r="G45" s="35"/>
      <c r="H45" s="35"/>
      <c r="I45" s="35"/>
      <c r="J45" s="35"/>
      <c r="K45" s="35"/>
    </row>
    <row r="46" spans="1:11" x14ac:dyDescent="0.3">
      <c r="A46" s="35"/>
      <c r="B46" s="35"/>
      <c r="C46" s="35"/>
      <c r="D46" s="35"/>
      <c r="E46" s="35"/>
      <c r="F46" s="35"/>
      <c r="G46" s="35"/>
      <c r="H46" s="35"/>
      <c r="I46" s="35"/>
      <c r="J46" s="35"/>
      <c r="K46" s="35"/>
    </row>
    <row r="47" spans="1:11" x14ac:dyDescent="0.3">
      <c r="A47" s="35"/>
      <c r="B47" s="35"/>
      <c r="C47" s="35"/>
      <c r="D47" s="35"/>
      <c r="E47" s="35"/>
      <c r="F47" s="35"/>
      <c r="G47" s="35"/>
      <c r="H47" s="35"/>
      <c r="I47" s="35"/>
      <c r="J47" s="35"/>
      <c r="K47" s="35"/>
    </row>
    <row r="48" spans="1:11" x14ac:dyDescent="0.3">
      <c r="A48" s="35"/>
      <c r="B48" s="35"/>
      <c r="C48" s="35"/>
      <c r="D48" s="35"/>
      <c r="E48" s="35"/>
      <c r="F48" s="35"/>
      <c r="G48" s="35"/>
      <c r="H48" s="35"/>
      <c r="I48" s="35"/>
      <c r="J48" s="35"/>
      <c r="K48" s="35"/>
    </row>
    <row r="49" spans="1:11" x14ac:dyDescent="0.3">
      <c r="A49" s="35"/>
      <c r="B49" s="35"/>
      <c r="C49" s="35"/>
      <c r="D49" s="35"/>
      <c r="E49" s="35"/>
      <c r="F49" s="35"/>
      <c r="G49" s="35"/>
      <c r="H49" s="35"/>
      <c r="I49" s="35"/>
      <c r="J49" s="35"/>
      <c r="K49" s="35"/>
    </row>
    <row r="50" spans="1:11" x14ac:dyDescent="0.3">
      <c r="A50" s="35"/>
      <c r="B50" s="35"/>
      <c r="C50" s="35"/>
      <c r="D50" s="35"/>
      <c r="E50" s="35"/>
      <c r="F50" s="35"/>
      <c r="G50" s="35"/>
      <c r="H50" s="35"/>
      <c r="I50" s="35"/>
      <c r="J50" s="35"/>
      <c r="K50" s="35"/>
    </row>
    <row r="51" spans="1:11" x14ac:dyDescent="0.3">
      <c r="A51" s="35"/>
      <c r="B51" s="35"/>
      <c r="C51" s="35"/>
      <c r="D51" s="35"/>
      <c r="E51" s="35"/>
      <c r="F51" s="35"/>
      <c r="G51" s="35"/>
      <c r="H51" s="35"/>
      <c r="I51" s="35"/>
      <c r="J51" s="35"/>
      <c r="K51" s="35"/>
    </row>
  </sheetData>
  <mergeCells count="5">
    <mergeCell ref="A18:E18"/>
    <mergeCell ref="G18:I18"/>
    <mergeCell ref="A25:E25"/>
    <mergeCell ref="A8:A9"/>
    <mergeCell ref="A12:A13"/>
  </mergeCells>
  <phoneticPr fontId="20" type="noConversion"/>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B912BE-CDD6-48FD-939B-4C8DA2B39CC2}">
  <dimension ref="A1:AC81"/>
  <sheetViews>
    <sheetView topLeftCell="A3" zoomScale="55" zoomScaleNormal="55" workbookViewId="0">
      <selection activeCell="A3" sqref="A3"/>
    </sheetView>
  </sheetViews>
  <sheetFormatPr baseColWidth="10" defaultRowHeight="14.5" x14ac:dyDescent="0.35"/>
  <cols>
    <col min="1" max="1" width="15.453125" customWidth="1"/>
    <col min="2" max="2" width="11.453125" customWidth="1"/>
    <col min="3" max="3" width="11.54296875" customWidth="1"/>
    <col min="4" max="4" width="15" customWidth="1"/>
    <col min="5" max="5" width="7.90625" customWidth="1"/>
    <col min="6" max="27" width="3.6328125" customWidth="1"/>
    <col min="28" max="33" width="3.7265625" customWidth="1"/>
    <col min="38" max="38" width="7.453125" customWidth="1"/>
  </cols>
  <sheetData>
    <row r="1" spans="1:29" hidden="1" x14ac:dyDescent="0.35">
      <c r="A1" s="36" t="str">
        <f>B7</f>
        <v>meses</v>
      </c>
      <c r="B1" s="36" t="s">
        <v>18</v>
      </c>
      <c r="C1" s="36" t="s">
        <v>19</v>
      </c>
      <c r="D1" s="36" t="s">
        <v>20</v>
      </c>
      <c r="E1" s="36"/>
      <c r="F1" s="36"/>
      <c r="G1" s="36"/>
      <c r="H1" s="36"/>
    </row>
    <row r="2" spans="1:29" hidden="1" x14ac:dyDescent="0.35">
      <c r="A2" s="36" t="s">
        <v>21</v>
      </c>
      <c r="B2" s="36" t="s">
        <v>22</v>
      </c>
      <c r="C2" s="36" t="s">
        <v>23</v>
      </c>
      <c r="D2" s="36" t="s">
        <v>24</v>
      </c>
      <c r="E2" s="36" t="str">
        <f>CONCATENATE(B2," ",B5," ",C2," ",B11," ",B7)</f>
        <v>puede representarse llegando los 9 pacientes, a los 60 meses</v>
      </c>
      <c r="F2" s="36"/>
      <c r="G2" s="36"/>
      <c r="H2" s="36"/>
      <c r="I2" s="125" t="str">
        <f>CONCATENATE(A2," ",E2,D2)</f>
        <v>NO puede representarse llegando los 9 pacientes, a los 60 meses, pues habría que recortar o ampliar los tiempos respectivos de uno o más pacientes "libres de evento" o "con evento"</v>
      </c>
      <c r="J2" s="125"/>
      <c r="K2" s="125"/>
      <c r="L2" s="125"/>
      <c r="M2" s="125"/>
      <c r="N2" s="125"/>
    </row>
    <row r="3" spans="1:29" ht="6.75" customHeight="1" thickBot="1" x14ac:dyDescent="0.4">
      <c r="A3" s="37"/>
      <c r="C3" s="37"/>
      <c r="D3" s="37"/>
      <c r="E3" s="37"/>
      <c r="F3" s="37"/>
      <c r="G3" s="37"/>
      <c r="H3" s="37"/>
      <c r="I3" s="37"/>
      <c r="J3" s="37"/>
      <c r="K3" s="37"/>
      <c r="L3" s="37"/>
      <c r="M3" s="37"/>
      <c r="N3" s="37"/>
      <c r="O3" s="37"/>
      <c r="P3" s="37"/>
      <c r="Q3" s="37"/>
      <c r="R3" s="37"/>
      <c r="S3" s="38"/>
      <c r="T3" s="38"/>
      <c r="U3" s="38"/>
      <c r="V3" s="38"/>
      <c r="W3" s="38"/>
      <c r="X3" s="38"/>
    </row>
    <row r="4" spans="1:29" ht="42.5" customHeight="1" thickBot="1" x14ac:dyDescent="0.4">
      <c r="A4" s="196" t="s">
        <v>67</v>
      </c>
      <c r="B4" s="197"/>
      <c r="C4" s="197"/>
      <c r="D4" s="197"/>
      <c r="E4" s="197"/>
      <c r="F4" s="197"/>
      <c r="G4" s="197"/>
      <c r="H4" s="197"/>
      <c r="I4" s="197"/>
      <c r="J4" s="197"/>
      <c r="K4" s="197"/>
      <c r="L4" s="197"/>
      <c r="M4" s="197"/>
      <c r="N4" s="197"/>
      <c r="O4" s="197"/>
      <c r="P4" s="197"/>
      <c r="Q4" s="197"/>
      <c r="R4" s="197"/>
      <c r="S4" s="197"/>
      <c r="T4" s="197"/>
      <c r="U4" s="197"/>
      <c r="V4" s="197"/>
      <c r="W4" s="197"/>
      <c r="X4" s="197"/>
      <c r="Y4" s="197"/>
      <c r="Z4" s="197"/>
      <c r="AA4" s="197"/>
      <c r="AB4" s="197"/>
      <c r="AC4" s="198"/>
    </row>
    <row r="5" spans="1:29" ht="26" x14ac:dyDescent="0.35">
      <c r="A5" s="73" t="s">
        <v>32</v>
      </c>
      <c r="B5" s="39">
        <f>E5+D5+C5</f>
        <v>9</v>
      </c>
      <c r="C5" s="126">
        <v>2</v>
      </c>
      <c r="D5" s="127">
        <v>1</v>
      </c>
      <c r="E5" s="128">
        <v>6</v>
      </c>
      <c r="H5" s="80" t="s">
        <v>77</v>
      </c>
      <c r="I5" s="37"/>
      <c r="J5" s="37"/>
      <c r="K5" s="37"/>
      <c r="L5" s="37"/>
      <c r="M5" s="37"/>
      <c r="N5" s="37"/>
      <c r="O5" s="37"/>
      <c r="P5" s="37"/>
      <c r="Q5" s="37"/>
      <c r="R5" s="37"/>
      <c r="S5" s="37"/>
      <c r="T5" s="37"/>
      <c r="U5" s="37"/>
      <c r="V5" s="37"/>
      <c r="W5" s="37"/>
      <c r="X5" s="37"/>
    </row>
    <row r="6" spans="1:29" ht="15" customHeight="1" x14ac:dyDescent="0.35">
      <c r="A6" s="37"/>
      <c r="B6" s="181">
        <f>C8/C5</f>
        <v>47.550312423087476</v>
      </c>
      <c r="C6" s="181">
        <f>47*C5</f>
        <v>94</v>
      </c>
      <c r="D6" s="182">
        <f>D8/(C5+D5)</f>
        <v>45.641425400324891</v>
      </c>
      <c r="E6" s="183">
        <f>45*(C5+D5)</f>
        <v>135</v>
      </c>
      <c r="F6" s="37"/>
      <c r="G6" s="37"/>
      <c r="H6" s="81" t="s">
        <v>54</v>
      </c>
      <c r="I6" s="37"/>
      <c r="J6" s="37"/>
      <c r="K6" s="37"/>
      <c r="L6" s="37"/>
      <c r="M6" s="37"/>
      <c r="N6" s="37"/>
      <c r="O6" s="37"/>
      <c r="P6" s="37"/>
      <c r="Q6" s="37"/>
      <c r="R6" s="37"/>
      <c r="S6" s="37"/>
      <c r="T6" s="37"/>
      <c r="U6" s="37"/>
      <c r="V6" s="37"/>
      <c r="W6" s="37"/>
      <c r="X6" s="37"/>
    </row>
    <row r="7" spans="1:29" ht="39" x14ac:dyDescent="0.35">
      <c r="A7" s="74" t="s">
        <v>31</v>
      </c>
      <c r="B7" s="40" t="s">
        <v>1</v>
      </c>
      <c r="C7" s="41" t="str">
        <f>CONCATENATE(A1," ",B1," ",B5," ",C1)</f>
        <v>meses de los 9 del grupo Interv</v>
      </c>
      <c r="D7" s="41" t="str">
        <f>CONCATENATE(A1," ",B1," ",B5," ",D1)</f>
        <v>meses de los 9 del grupo Contr</v>
      </c>
      <c r="E7" s="181"/>
      <c r="F7" s="37"/>
      <c r="G7" s="37"/>
      <c r="H7" s="37"/>
      <c r="I7" s="37"/>
      <c r="J7" s="37"/>
      <c r="K7" s="37"/>
      <c r="L7" s="37"/>
      <c r="M7" s="37"/>
      <c r="N7" s="37"/>
      <c r="O7" s="37"/>
      <c r="P7" s="37"/>
      <c r="Q7" s="37"/>
      <c r="R7" s="37"/>
      <c r="S7" s="37"/>
      <c r="T7" s="37"/>
      <c r="U7" s="37"/>
      <c r="V7" s="37"/>
      <c r="W7" s="37"/>
      <c r="X7" s="37"/>
    </row>
    <row r="8" spans="1:29" ht="24.5" customHeight="1" x14ac:dyDescent="0.35">
      <c r="A8" s="42" t="s">
        <v>12</v>
      </c>
      <c r="B8" s="43">
        <v>10.56673609401944</v>
      </c>
      <c r="C8" s="44">
        <f>B8*B5</f>
        <v>95.100624846174952</v>
      </c>
      <c r="D8" s="199">
        <f>(B8+B9)*B5</f>
        <v>136.92427620097467</v>
      </c>
      <c r="E8" s="184">
        <f>C8-C6</f>
        <v>1.1006248461749522</v>
      </c>
      <c r="F8" s="45"/>
      <c r="G8" s="45"/>
      <c r="H8" s="45"/>
      <c r="I8" s="129"/>
      <c r="J8" s="129"/>
      <c r="K8" s="129"/>
      <c r="L8" s="129"/>
      <c r="M8" s="129"/>
      <c r="N8" s="129"/>
      <c r="O8" s="37"/>
      <c r="P8" s="37"/>
      <c r="Q8" s="37"/>
      <c r="R8" s="37"/>
      <c r="S8" s="37"/>
      <c r="T8" s="37"/>
      <c r="U8" s="37"/>
      <c r="V8" s="37"/>
      <c r="W8" s="37"/>
      <c r="X8" s="37"/>
    </row>
    <row r="9" spans="1:29" ht="26.5" x14ac:dyDescent="0.35">
      <c r="A9" s="46" t="s">
        <v>14</v>
      </c>
      <c r="B9" s="47">
        <v>4.6470723727555239</v>
      </c>
      <c r="C9" s="200">
        <f>(B10+B9)*B5</f>
        <v>444.89937515382502</v>
      </c>
      <c r="D9" s="199"/>
      <c r="E9" s="183">
        <f>D8-E6</f>
        <v>1.9242762009746741</v>
      </c>
      <c r="F9" s="48"/>
      <c r="G9" s="48"/>
      <c r="H9" s="48"/>
      <c r="I9" s="129"/>
      <c r="J9" s="129"/>
      <c r="K9" s="129"/>
      <c r="L9" s="129"/>
      <c r="M9" s="129"/>
      <c r="N9" s="129"/>
      <c r="O9" s="37"/>
      <c r="P9" s="37"/>
      <c r="Q9" s="37"/>
      <c r="R9" s="37"/>
      <c r="S9" s="37"/>
      <c r="T9" s="37"/>
      <c r="U9" s="37"/>
      <c r="V9" s="37"/>
      <c r="W9" s="37"/>
      <c r="X9" s="37"/>
    </row>
    <row r="10" spans="1:29" ht="26.5" x14ac:dyDescent="0.35">
      <c r="A10" s="49" t="s">
        <v>13</v>
      </c>
      <c r="B10" s="50">
        <v>44.786191533225036</v>
      </c>
      <c r="C10" s="200"/>
      <c r="D10" s="51">
        <f>B10*B5</f>
        <v>403.07572379902535</v>
      </c>
      <c r="E10" s="183">
        <f>D8-C8</f>
        <v>41.823651354799722</v>
      </c>
      <c r="F10" s="48"/>
      <c r="G10" s="48"/>
      <c r="H10" s="48"/>
      <c r="I10" s="130"/>
      <c r="J10" s="130"/>
      <c r="K10" s="130"/>
      <c r="L10" s="130"/>
      <c r="M10" s="130"/>
      <c r="N10" s="130"/>
      <c r="O10" s="37"/>
      <c r="P10" s="37"/>
      <c r="Q10" s="37"/>
      <c r="R10" s="37"/>
      <c r="S10" s="37"/>
      <c r="T10" s="37"/>
      <c r="U10" s="37"/>
      <c r="V10" s="37"/>
      <c r="W10" s="37"/>
      <c r="X10" s="37"/>
    </row>
    <row r="11" spans="1:29" x14ac:dyDescent="0.35">
      <c r="A11" s="2"/>
      <c r="B11" s="52">
        <v>60</v>
      </c>
      <c r="C11" s="53">
        <f>C8+C9</f>
        <v>540</v>
      </c>
      <c r="D11" s="53">
        <f>D8+D10</f>
        <v>540</v>
      </c>
      <c r="E11" s="168"/>
      <c r="F11" s="54"/>
      <c r="G11" s="54"/>
      <c r="H11" s="54"/>
      <c r="I11" s="54"/>
      <c r="J11" s="54"/>
      <c r="K11" s="54"/>
      <c r="L11" s="54"/>
      <c r="M11" s="54"/>
      <c r="N11" s="54"/>
      <c r="O11" s="37"/>
      <c r="P11" s="37"/>
      <c r="Q11" s="37"/>
      <c r="R11" s="37"/>
      <c r="S11" s="37"/>
      <c r="T11" s="37"/>
      <c r="U11" s="37"/>
      <c r="V11" s="37"/>
      <c r="W11" s="37"/>
      <c r="X11" s="37"/>
    </row>
    <row r="12" spans="1:29" ht="9" customHeight="1" x14ac:dyDescent="0.35">
      <c r="A12" s="37"/>
      <c r="B12" s="37"/>
      <c r="C12" s="37"/>
      <c r="D12" s="37"/>
      <c r="E12" s="37"/>
      <c r="F12" s="37"/>
      <c r="G12" s="37"/>
      <c r="H12" s="37"/>
      <c r="I12" s="37"/>
      <c r="J12" s="37"/>
      <c r="K12" s="37"/>
      <c r="L12" s="37"/>
      <c r="M12" s="37"/>
      <c r="N12" s="37"/>
      <c r="O12" s="37"/>
      <c r="P12" s="37"/>
      <c r="Q12" s="37"/>
      <c r="R12" s="37"/>
      <c r="S12" s="37"/>
      <c r="T12" s="37"/>
      <c r="U12" s="37"/>
      <c r="V12" s="37"/>
      <c r="W12" s="37"/>
      <c r="X12" s="37"/>
    </row>
    <row r="13" spans="1:29" x14ac:dyDescent="0.35">
      <c r="A13" s="37"/>
      <c r="B13" s="37"/>
      <c r="C13" s="55">
        <f>(E5+D5)*B11</f>
        <v>420</v>
      </c>
      <c r="D13" s="55">
        <f>E5*B11</f>
        <v>360</v>
      </c>
      <c r="E13" s="37"/>
      <c r="F13" s="56" t="s">
        <v>26</v>
      </c>
      <c r="G13" s="56"/>
      <c r="H13" s="56"/>
      <c r="I13" s="37"/>
      <c r="J13" s="37"/>
      <c r="K13" s="37"/>
      <c r="L13" s="37"/>
      <c r="M13" s="37"/>
      <c r="N13" s="37"/>
      <c r="O13" s="37"/>
      <c r="P13" s="37"/>
      <c r="Q13" s="37"/>
      <c r="R13" s="37"/>
      <c r="S13" s="37"/>
      <c r="T13" s="37"/>
      <c r="U13" s="37"/>
      <c r="V13" s="37"/>
      <c r="W13" s="37"/>
      <c r="X13" s="37"/>
      <c r="Y13" s="37"/>
    </row>
    <row r="14" spans="1:29" ht="36" customHeight="1" x14ac:dyDescent="0.35">
      <c r="A14" s="201" t="s">
        <v>27</v>
      </c>
      <c r="B14" s="201"/>
      <c r="C14" s="57">
        <f>C9-C13</f>
        <v>24.899375153825019</v>
      </c>
      <c r="D14" s="57">
        <f>D10-D13</f>
        <v>43.075723799025354</v>
      </c>
      <c r="F14" s="202" t="str">
        <f>IF((AND(((B9+B10)/B11)&gt;((D5+E5)/B5),(B10/B11)&gt;(E5/B5))),E2,I2)</f>
        <v>puede representarse llegando los 9 pacientes, a los 60 meses</v>
      </c>
      <c r="G14" s="203"/>
      <c r="H14" s="203"/>
      <c r="I14" s="203"/>
      <c r="J14" s="203"/>
      <c r="K14" s="203"/>
      <c r="L14" s="203"/>
      <c r="M14" s="203"/>
      <c r="N14" s="204"/>
      <c r="O14" s="37"/>
      <c r="P14" s="37"/>
      <c r="Q14" s="37"/>
      <c r="R14" s="37"/>
      <c r="S14" s="37"/>
      <c r="T14" s="37"/>
      <c r="U14" s="37"/>
      <c r="V14" s="37"/>
      <c r="W14" s="37"/>
      <c r="X14" s="37"/>
      <c r="Y14" s="37"/>
    </row>
    <row r="15" spans="1:29" ht="15" thickBot="1" x14ac:dyDescent="0.4"/>
    <row r="16" spans="1:29" ht="15" thickBot="1" x14ac:dyDescent="0.4">
      <c r="A16" s="132" t="s">
        <v>40</v>
      </c>
      <c r="B16" s="133"/>
      <c r="C16" s="134"/>
      <c r="G16" s="31" t="s">
        <v>74</v>
      </c>
      <c r="H16" s="31"/>
      <c r="I16" s="31"/>
      <c r="J16" s="31"/>
      <c r="K16" s="31"/>
      <c r="L16" s="31"/>
      <c r="M16" s="31"/>
      <c r="N16" s="31"/>
      <c r="T16" s="31" t="s">
        <v>75</v>
      </c>
    </row>
    <row r="17" spans="1:28" ht="15.75" customHeight="1" thickBot="1" x14ac:dyDescent="0.4">
      <c r="A17" s="135" t="s">
        <v>62</v>
      </c>
      <c r="B17" s="135"/>
      <c r="C17" s="135"/>
      <c r="D17" s="58"/>
      <c r="G17" s="31" t="s">
        <v>43</v>
      </c>
      <c r="H17" s="31"/>
      <c r="I17" s="31"/>
      <c r="J17" s="31"/>
      <c r="K17" s="31"/>
      <c r="L17" s="31"/>
      <c r="M17" s="31"/>
      <c r="O17" s="152" t="s">
        <v>47</v>
      </c>
      <c r="T17" s="31" t="s">
        <v>43</v>
      </c>
      <c r="U17" s="31"/>
      <c r="V17" s="31"/>
    </row>
    <row r="18" spans="1:28" ht="18.5" x14ac:dyDescent="0.35">
      <c r="A18" s="135" t="s">
        <v>69</v>
      </c>
      <c r="B18" s="135"/>
      <c r="C18" s="135"/>
      <c r="G18" s="62">
        <v>1</v>
      </c>
      <c r="H18" s="62">
        <v>2</v>
      </c>
      <c r="I18" s="62">
        <v>3</v>
      </c>
      <c r="J18" s="62">
        <v>4</v>
      </c>
      <c r="K18" s="62">
        <v>5</v>
      </c>
      <c r="L18" s="62">
        <v>6</v>
      </c>
      <c r="M18" s="97">
        <v>7</v>
      </c>
      <c r="N18" s="136">
        <v>8</v>
      </c>
      <c r="O18" s="136">
        <v>9</v>
      </c>
      <c r="T18" s="62">
        <v>1</v>
      </c>
      <c r="U18" s="62">
        <v>2</v>
      </c>
      <c r="V18" s="62">
        <v>3</v>
      </c>
      <c r="W18" s="62">
        <v>4</v>
      </c>
      <c r="X18" s="62">
        <v>5</v>
      </c>
      <c r="Y18" s="62">
        <v>6</v>
      </c>
      <c r="Z18" s="97">
        <v>7</v>
      </c>
      <c r="AA18" s="136">
        <v>8</v>
      </c>
      <c r="AB18" s="136">
        <v>9</v>
      </c>
    </row>
    <row r="19" spans="1:28" ht="14.5" customHeight="1" x14ac:dyDescent="0.35">
      <c r="A19" s="135" t="s">
        <v>70</v>
      </c>
      <c r="E19" s="195" t="s">
        <v>59</v>
      </c>
      <c r="F19" s="60">
        <v>1</v>
      </c>
      <c r="G19" s="61"/>
      <c r="H19" s="61"/>
      <c r="I19" s="61"/>
      <c r="J19" s="61"/>
      <c r="K19" s="61"/>
      <c r="L19" s="61"/>
      <c r="M19" s="63"/>
      <c r="N19" s="61"/>
      <c r="O19" s="61"/>
      <c r="R19" s="205" t="s">
        <v>59</v>
      </c>
      <c r="S19" s="60">
        <v>1</v>
      </c>
      <c r="T19" s="61"/>
      <c r="U19" s="61"/>
      <c r="V19" s="61"/>
      <c r="W19" s="61"/>
      <c r="X19" s="61"/>
      <c r="Y19" s="61"/>
      <c r="Z19" s="63"/>
      <c r="AA19" s="61"/>
      <c r="AB19" s="61"/>
    </row>
    <row r="20" spans="1:28" ht="14.5" customHeight="1" x14ac:dyDescent="0.35">
      <c r="E20" s="195"/>
      <c r="F20" s="60">
        <v>2</v>
      </c>
      <c r="G20" s="61"/>
      <c r="H20" s="61"/>
      <c r="I20" s="61"/>
      <c r="J20" s="61"/>
      <c r="K20" s="61"/>
      <c r="L20" s="61"/>
      <c r="M20" s="63"/>
      <c r="N20" s="61"/>
      <c r="O20" s="61"/>
      <c r="R20" s="205"/>
      <c r="S20" s="60">
        <v>2</v>
      </c>
      <c r="T20" s="61"/>
      <c r="U20" s="61"/>
      <c r="V20" s="61"/>
      <c r="W20" s="61"/>
      <c r="X20" s="61"/>
      <c r="Y20" s="61"/>
      <c r="Z20" s="63"/>
      <c r="AA20" s="61"/>
      <c r="AB20" s="61"/>
    </row>
    <row r="21" spans="1:28" ht="15" thickBot="1" x14ac:dyDescent="0.4">
      <c r="E21" s="195"/>
      <c r="F21" s="60">
        <v>3</v>
      </c>
      <c r="G21" s="61"/>
      <c r="H21" s="61"/>
      <c r="I21" s="61"/>
      <c r="J21" s="61"/>
      <c r="K21" s="61"/>
      <c r="L21" s="61"/>
      <c r="M21" s="63"/>
      <c r="N21" s="61"/>
      <c r="O21" s="61"/>
      <c r="R21" s="205"/>
      <c r="S21" s="60">
        <v>3</v>
      </c>
      <c r="T21" s="61"/>
      <c r="U21" s="61"/>
      <c r="V21" s="61"/>
      <c r="W21" s="61"/>
      <c r="X21" s="61"/>
      <c r="Y21" s="61"/>
      <c r="Z21" s="63"/>
      <c r="AA21" s="61"/>
      <c r="AB21" s="61"/>
    </row>
    <row r="22" spans="1:28" x14ac:dyDescent="0.35">
      <c r="A22" s="65" t="s">
        <v>41</v>
      </c>
      <c r="B22" s="66"/>
      <c r="C22" s="66"/>
      <c r="D22" s="67"/>
      <c r="E22" s="195"/>
      <c r="F22" s="60">
        <v>4</v>
      </c>
      <c r="G22" s="61"/>
      <c r="H22" s="61"/>
      <c r="I22" s="61"/>
      <c r="J22" s="61"/>
      <c r="K22" s="61"/>
      <c r="L22" s="61"/>
      <c r="M22" s="63"/>
      <c r="N22" s="61"/>
      <c r="O22" s="61"/>
      <c r="R22" s="205"/>
      <c r="S22" s="60">
        <v>4</v>
      </c>
      <c r="T22" s="61"/>
      <c r="U22" s="61"/>
      <c r="V22" s="61"/>
      <c r="W22" s="61"/>
      <c r="X22" s="61"/>
      <c r="Y22" s="61"/>
      <c r="Z22" s="63"/>
      <c r="AA22" s="61"/>
      <c r="AB22" s="61"/>
    </row>
    <row r="23" spans="1:28" x14ac:dyDescent="0.35">
      <c r="A23" s="68" t="s">
        <v>28</v>
      </c>
      <c r="B23" s="137" t="s">
        <v>29</v>
      </c>
      <c r="C23" s="137" t="s">
        <v>30</v>
      </c>
      <c r="D23" s="69" t="s">
        <v>25</v>
      </c>
      <c r="E23" s="195"/>
      <c r="F23" s="60">
        <v>5</v>
      </c>
      <c r="G23" s="61"/>
      <c r="H23" s="61"/>
      <c r="I23" s="61"/>
      <c r="J23" s="61"/>
      <c r="K23" s="61"/>
      <c r="L23" s="61"/>
      <c r="M23" s="63"/>
      <c r="N23" s="61"/>
      <c r="O23" s="61"/>
      <c r="R23" s="205"/>
      <c r="S23" s="60">
        <v>5</v>
      </c>
      <c r="T23" s="61"/>
      <c r="U23" s="61"/>
      <c r="V23" s="61"/>
      <c r="W23" s="61"/>
      <c r="X23" s="61"/>
      <c r="Y23" s="61"/>
      <c r="Z23" s="63"/>
      <c r="AA23" s="61"/>
      <c r="AB23" s="61"/>
    </row>
    <row r="24" spans="1:28" x14ac:dyDescent="0.35">
      <c r="A24" s="139">
        <f>1-B26</f>
        <v>5.7114928082669936E-2</v>
      </c>
      <c r="B24" s="140">
        <f>1-A26</f>
        <v>0.16599610642439966</v>
      </c>
      <c r="C24" s="140">
        <f>B24-A24</f>
        <v>0.10888117834172972</v>
      </c>
      <c r="D24" s="141">
        <f>1/C24</f>
        <v>9.184323821895493</v>
      </c>
      <c r="E24" s="195"/>
      <c r="F24" s="60">
        <v>6</v>
      </c>
      <c r="G24" s="61"/>
      <c r="H24" s="61"/>
      <c r="I24" s="61"/>
      <c r="J24" s="61"/>
      <c r="K24" s="61"/>
      <c r="L24" s="61"/>
      <c r="M24" s="63"/>
      <c r="N24" s="61"/>
      <c r="O24" s="61"/>
      <c r="R24" s="205"/>
      <c r="S24" s="60">
        <v>6</v>
      </c>
      <c r="T24" s="61"/>
      <c r="U24" s="61"/>
      <c r="V24" s="61"/>
      <c r="W24" s="61"/>
      <c r="X24" s="61"/>
      <c r="Y24" s="61"/>
      <c r="Z24" s="63"/>
      <c r="AA24" s="61"/>
      <c r="AB24" s="61"/>
    </row>
    <row r="25" spans="1:28" ht="15" thickBot="1" x14ac:dyDescent="0.4">
      <c r="A25" s="75" t="s">
        <v>33</v>
      </c>
      <c r="B25" s="70">
        <f>A24*D24</f>
        <v>0.52456199457551334</v>
      </c>
      <c r="C25" s="71">
        <f>C24*D24</f>
        <v>0.99999999999999989</v>
      </c>
      <c r="D25" s="144">
        <f>(1-B24)*D24</f>
        <v>7.6597618273199801</v>
      </c>
      <c r="F25" s="60">
        <v>7</v>
      </c>
      <c r="G25" s="61"/>
      <c r="H25" s="61"/>
      <c r="I25" s="61"/>
      <c r="J25" s="61"/>
      <c r="K25" s="61"/>
      <c r="L25" s="61"/>
      <c r="M25" s="63"/>
      <c r="N25" s="61"/>
      <c r="O25" s="61"/>
      <c r="R25" s="186"/>
      <c r="S25" s="60">
        <v>7</v>
      </c>
      <c r="T25" s="61"/>
      <c r="U25" s="61"/>
      <c r="V25" s="61"/>
      <c r="W25" s="61"/>
      <c r="X25" s="61"/>
      <c r="Y25" s="61"/>
      <c r="Z25" s="63"/>
      <c r="AA25" s="61"/>
      <c r="AB25" s="61"/>
    </row>
    <row r="26" spans="1:28" x14ac:dyDescent="0.35">
      <c r="A26" s="142">
        <v>0.83400389357560034</v>
      </c>
      <c r="B26" s="142">
        <v>0.94288507191733006</v>
      </c>
      <c r="D26" s="151" t="s">
        <v>47</v>
      </c>
      <c r="F26" s="60">
        <v>8</v>
      </c>
      <c r="G26" s="61"/>
      <c r="H26" s="61"/>
      <c r="I26" s="61"/>
      <c r="J26" s="61"/>
      <c r="K26" s="61"/>
      <c r="L26" s="61"/>
      <c r="M26" s="63"/>
      <c r="N26" s="61"/>
      <c r="O26" s="61"/>
      <c r="S26" s="60">
        <v>8</v>
      </c>
      <c r="T26" s="61"/>
      <c r="U26" s="61"/>
      <c r="V26" s="61"/>
      <c r="W26" s="61"/>
      <c r="X26" s="61"/>
      <c r="Y26" s="61"/>
      <c r="Z26" s="63"/>
      <c r="AA26" s="61"/>
      <c r="AB26" s="61"/>
    </row>
    <row r="27" spans="1:28" ht="15" thickBot="1" x14ac:dyDescent="0.4">
      <c r="B27" s="143"/>
      <c r="C27" s="143"/>
      <c r="D27" s="143"/>
      <c r="F27" s="60">
        <v>9</v>
      </c>
      <c r="G27" s="61"/>
      <c r="H27" s="61"/>
      <c r="I27" s="61"/>
      <c r="J27" s="61"/>
      <c r="K27" s="61"/>
      <c r="L27" s="61"/>
      <c r="M27" s="63"/>
      <c r="N27" s="61"/>
      <c r="O27" s="61"/>
      <c r="S27" s="60">
        <v>9</v>
      </c>
      <c r="T27" s="61"/>
      <c r="U27" s="61"/>
      <c r="V27" s="61"/>
      <c r="W27" s="61"/>
      <c r="X27" s="61"/>
      <c r="Y27" s="61"/>
      <c r="Z27" s="63"/>
      <c r="AA27" s="61"/>
      <c r="AB27" s="61"/>
    </row>
    <row r="28" spans="1:28" x14ac:dyDescent="0.35">
      <c r="A28" s="65" t="s">
        <v>42</v>
      </c>
      <c r="B28" s="66"/>
      <c r="C28" s="66"/>
      <c r="D28" s="67"/>
      <c r="F28" s="60">
        <v>10</v>
      </c>
      <c r="G28" s="61"/>
      <c r="H28" s="61"/>
      <c r="I28" s="61"/>
      <c r="J28" s="61"/>
      <c r="K28" s="61"/>
      <c r="L28" s="61"/>
      <c r="M28" s="63"/>
      <c r="N28" s="61"/>
      <c r="O28" s="61"/>
      <c r="S28" s="60">
        <v>10</v>
      </c>
      <c r="T28" s="61"/>
      <c r="U28" s="61"/>
      <c r="V28" s="61"/>
      <c r="W28" s="61"/>
      <c r="X28" s="61"/>
      <c r="Y28" s="61"/>
      <c r="Z28" s="63"/>
      <c r="AA28" s="61"/>
      <c r="AB28" s="61"/>
    </row>
    <row r="29" spans="1:28" ht="16" customHeight="1" x14ac:dyDescent="0.35">
      <c r="A29" s="68" t="s">
        <v>28</v>
      </c>
      <c r="B29" s="137" t="s">
        <v>29</v>
      </c>
      <c r="C29" s="137" t="s">
        <v>30</v>
      </c>
      <c r="D29" s="69" t="s">
        <v>25</v>
      </c>
      <c r="F29" s="60">
        <v>11</v>
      </c>
      <c r="G29" s="61"/>
      <c r="H29" s="61"/>
      <c r="I29" s="61"/>
      <c r="J29" s="61"/>
      <c r="K29" s="61"/>
      <c r="L29" s="61"/>
      <c r="M29" s="63"/>
      <c r="N29" s="61"/>
      <c r="O29" s="61"/>
      <c r="S29" s="60">
        <v>11</v>
      </c>
      <c r="T29" s="61"/>
      <c r="U29" s="61"/>
      <c r="V29" s="61"/>
      <c r="W29" s="61"/>
      <c r="X29" s="61"/>
      <c r="Y29" s="61"/>
      <c r="Z29" s="63"/>
      <c r="AA29" s="61"/>
      <c r="AB29" s="61"/>
    </row>
    <row r="30" spans="1:28" x14ac:dyDescent="0.35">
      <c r="A30" s="139">
        <f>1-B32</f>
        <v>0.183133809196805</v>
      </c>
      <c r="B30" s="140">
        <f>1-A32</f>
        <v>0.24208805921005661</v>
      </c>
      <c r="C30" s="140">
        <f>B30-A30</f>
        <v>5.8954250013251608E-2</v>
      </c>
      <c r="D30" s="141">
        <f>1/C30</f>
        <v>16.962305512753062</v>
      </c>
      <c r="F30" s="60">
        <v>12</v>
      </c>
      <c r="G30" s="61"/>
      <c r="H30" s="61"/>
      <c r="I30" s="61"/>
      <c r="J30" s="61"/>
      <c r="K30" s="61"/>
      <c r="L30" s="61"/>
      <c r="M30" s="63"/>
      <c r="N30" s="61"/>
      <c r="O30" s="61"/>
      <c r="S30" s="60">
        <v>12</v>
      </c>
      <c r="T30" s="61"/>
      <c r="U30" s="61"/>
      <c r="V30" s="61"/>
      <c r="W30" s="61"/>
      <c r="X30" s="61"/>
      <c r="Y30" s="61"/>
      <c r="Z30" s="63"/>
      <c r="AA30" s="61"/>
      <c r="AB30" s="61"/>
    </row>
    <row r="31" spans="1:28" ht="15" thickBot="1" x14ac:dyDescent="0.4">
      <c r="A31" s="75" t="s">
        <v>33</v>
      </c>
      <c r="B31" s="70">
        <f>A30*D30</f>
        <v>3.1063716213104327</v>
      </c>
      <c r="C31" s="71">
        <f>C30*D30</f>
        <v>1</v>
      </c>
      <c r="D31" s="144">
        <f>(1-B30)*D30</f>
        <v>12.855933891442628</v>
      </c>
      <c r="F31" s="60">
        <v>13</v>
      </c>
      <c r="G31" s="61"/>
      <c r="H31" s="61"/>
      <c r="I31" s="61"/>
      <c r="J31" s="61"/>
      <c r="K31" s="61"/>
      <c r="L31" s="61"/>
      <c r="M31" s="63"/>
      <c r="N31" s="61"/>
      <c r="O31" s="138"/>
      <c r="S31" s="60">
        <v>13</v>
      </c>
      <c r="T31" s="61"/>
      <c r="U31" s="61"/>
      <c r="V31" s="61"/>
      <c r="W31" s="61"/>
      <c r="X31" s="61"/>
      <c r="Y31" s="61"/>
      <c r="Z31" s="63"/>
      <c r="AA31" s="61"/>
      <c r="AB31" s="138"/>
    </row>
    <row r="32" spans="1:28" x14ac:dyDescent="0.35">
      <c r="A32" s="142">
        <v>0.75791194078994339</v>
      </c>
      <c r="B32" s="142">
        <v>0.816866190803195</v>
      </c>
      <c r="D32" s="150" t="s">
        <v>46</v>
      </c>
      <c r="F32" s="60">
        <v>14</v>
      </c>
      <c r="G32" s="61"/>
      <c r="H32" s="61"/>
      <c r="I32" s="61"/>
      <c r="J32" s="61"/>
      <c r="K32" s="61"/>
      <c r="L32" s="61"/>
      <c r="M32" s="63"/>
      <c r="N32" s="138"/>
      <c r="O32" s="138"/>
      <c r="S32" s="60">
        <v>14</v>
      </c>
      <c r="T32" s="61"/>
      <c r="U32" s="61"/>
      <c r="V32" s="61"/>
      <c r="W32" s="61"/>
      <c r="X32" s="61"/>
      <c r="Y32" s="61"/>
      <c r="Z32" s="63"/>
      <c r="AA32" s="138"/>
      <c r="AB32" s="138"/>
    </row>
    <row r="33" spans="1:28" ht="15" thickBot="1" x14ac:dyDescent="0.4">
      <c r="F33" s="60">
        <v>15</v>
      </c>
      <c r="G33" s="61"/>
      <c r="H33" s="61"/>
      <c r="I33" s="61"/>
      <c r="J33" s="61"/>
      <c r="K33" s="61"/>
      <c r="L33" s="61"/>
      <c r="M33" s="63"/>
      <c r="N33" s="138"/>
      <c r="O33" s="138"/>
      <c r="S33" s="60">
        <v>15</v>
      </c>
      <c r="T33" s="61"/>
      <c r="U33" s="61"/>
      <c r="V33" s="61"/>
      <c r="W33" s="61"/>
      <c r="X33" s="61"/>
      <c r="Y33" s="61"/>
      <c r="Z33" s="63"/>
      <c r="AA33" s="138"/>
      <c r="AB33" s="138"/>
    </row>
    <row r="34" spans="1:28" x14ac:dyDescent="0.35">
      <c r="A34" s="65" t="s">
        <v>58</v>
      </c>
      <c r="B34" s="66"/>
      <c r="C34" s="66"/>
      <c r="D34" s="67"/>
      <c r="F34" s="60">
        <v>16</v>
      </c>
      <c r="G34" s="61"/>
      <c r="H34" s="61"/>
      <c r="I34" s="61"/>
      <c r="J34" s="61"/>
      <c r="K34" s="61"/>
      <c r="L34" s="61"/>
      <c r="M34" s="63"/>
      <c r="N34" s="138"/>
      <c r="O34" s="138"/>
      <c r="S34" s="60">
        <v>16</v>
      </c>
      <c r="T34" s="61"/>
      <c r="U34" s="61"/>
      <c r="V34" s="61"/>
      <c r="W34" s="61"/>
      <c r="X34" s="61"/>
      <c r="Y34" s="61"/>
      <c r="Z34" s="63"/>
      <c r="AA34" s="138"/>
      <c r="AB34" s="138"/>
    </row>
    <row r="35" spans="1:28" x14ac:dyDescent="0.35">
      <c r="A35" s="68" t="s">
        <v>28</v>
      </c>
      <c r="B35" s="137" t="s">
        <v>29</v>
      </c>
      <c r="C35" s="137" t="s">
        <v>30</v>
      </c>
      <c r="D35" s="69" t="s">
        <v>25</v>
      </c>
      <c r="F35" s="60">
        <v>17</v>
      </c>
      <c r="G35" s="61"/>
      <c r="H35" s="61"/>
      <c r="I35" s="61"/>
      <c r="J35" s="61"/>
      <c r="K35" s="61"/>
      <c r="L35" s="61"/>
      <c r="M35" s="63"/>
      <c r="N35" s="138"/>
      <c r="O35" s="138"/>
      <c r="S35" s="60">
        <v>17</v>
      </c>
      <c r="T35" s="61"/>
      <c r="U35" s="61"/>
      <c r="V35" s="61"/>
      <c r="W35" s="61"/>
      <c r="X35" s="61"/>
      <c r="Y35" s="61"/>
      <c r="Z35" s="63"/>
      <c r="AA35" s="138"/>
      <c r="AB35" s="138"/>
    </row>
    <row r="36" spans="1:28" x14ac:dyDescent="0.35">
      <c r="A36" s="139">
        <f>1-B38</f>
        <v>0.23981937213436</v>
      </c>
      <c r="B36" s="140">
        <f>1-A38</f>
        <v>0.31140737788619355</v>
      </c>
      <c r="C36" s="140">
        <f>B36-A36</f>
        <v>7.158800575183355E-2</v>
      </c>
      <c r="D36" s="141">
        <f>1/C36</f>
        <v>13.968820467867097</v>
      </c>
      <c r="F36" s="60">
        <v>18</v>
      </c>
      <c r="G36" s="61"/>
      <c r="H36" s="61"/>
      <c r="I36" s="61"/>
      <c r="J36" s="61"/>
      <c r="K36" s="61"/>
      <c r="L36" s="61"/>
      <c r="M36" s="63"/>
      <c r="N36" s="138"/>
      <c r="O36" s="138"/>
      <c r="S36" s="60">
        <v>18</v>
      </c>
      <c r="T36" s="61"/>
      <c r="U36" s="61"/>
      <c r="V36" s="61"/>
      <c r="W36" s="61"/>
      <c r="X36" s="61"/>
      <c r="Y36" s="61"/>
      <c r="Z36" s="63"/>
      <c r="AA36" s="138"/>
      <c r="AB36" s="138"/>
    </row>
    <row r="37" spans="1:28" ht="15" thickBot="1" x14ac:dyDescent="0.4">
      <c r="A37" s="75" t="s">
        <v>33</v>
      </c>
      <c r="B37" s="70">
        <f>A36*D36</f>
        <v>3.3499937540614839</v>
      </c>
      <c r="C37" s="71">
        <f>C36*D36</f>
        <v>1</v>
      </c>
      <c r="D37" s="72">
        <f>(1-B36)*D36</f>
        <v>9.6188267138056123</v>
      </c>
      <c r="F37" s="60">
        <v>19</v>
      </c>
      <c r="G37" s="61"/>
      <c r="H37" s="61"/>
      <c r="I37" s="61"/>
      <c r="J37" s="61"/>
      <c r="K37" s="61"/>
      <c r="L37" s="61"/>
      <c r="M37" s="63"/>
      <c r="N37" s="138"/>
      <c r="O37" s="138"/>
      <c r="S37" s="60">
        <v>19</v>
      </c>
      <c r="T37" s="61"/>
      <c r="U37" s="61"/>
      <c r="V37" s="61"/>
      <c r="W37" s="61"/>
      <c r="X37" s="61"/>
      <c r="Y37" s="61"/>
      <c r="Z37" s="99"/>
      <c r="AA37" s="138"/>
      <c r="AB37" s="138"/>
    </row>
    <row r="38" spans="1:28" x14ac:dyDescent="0.35">
      <c r="A38" s="142">
        <v>0.68859262211380645</v>
      </c>
      <c r="B38" s="142">
        <v>0.76018062786564</v>
      </c>
      <c r="D38" s="150" t="s">
        <v>46</v>
      </c>
      <c r="F38" s="60">
        <v>20</v>
      </c>
      <c r="G38" s="61"/>
      <c r="H38" s="61"/>
      <c r="I38" s="61"/>
      <c r="J38" s="61"/>
      <c r="K38" s="61"/>
      <c r="L38" s="61"/>
      <c r="M38" s="63"/>
      <c r="N38" s="138"/>
      <c r="O38" s="138"/>
      <c r="S38" s="60">
        <v>20</v>
      </c>
      <c r="T38" s="61"/>
      <c r="U38" s="61"/>
      <c r="V38" s="61"/>
      <c r="W38" s="61"/>
      <c r="X38" s="61"/>
      <c r="Y38" s="61"/>
      <c r="Z38" s="99"/>
      <c r="AA38" s="138"/>
      <c r="AB38" s="138"/>
    </row>
    <row r="39" spans="1:28" ht="15" thickBot="1" x14ac:dyDescent="0.4">
      <c r="B39" s="143"/>
      <c r="C39" s="143"/>
      <c r="D39" s="143"/>
      <c r="F39" s="60">
        <v>21</v>
      </c>
      <c r="G39" s="61"/>
      <c r="H39" s="61"/>
      <c r="I39" s="61"/>
      <c r="J39" s="61"/>
      <c r="K39" s="61"/>
      <c r="L39" s="61"/>
      <c r="M39" s="63"/>
      <c r="N39" s="138"/>
      <c r="O39" s="138"/>
      <c r="S39" s="60">
        <v>21</v>
      </c>
      <c r="T39" s="61"/>
      <c r="U39" s="61"/>
      <c r="V39" s="61"/>
      <c r="W39" s="61"/>
      <c r="X39" s="61"/>
      <c r="Y39" s="61"/>
      <c r="Z39" s="99"/>
      <c r="AA39" s="138"/>
      <c r="AB39" s="138"/>
    </row>
    <row r="40" spans="1:28" x14ac:dyDescent="0.35">
      <c r="A40" s="65" t="s">
        <v>57</v>
      </c>
      <c r="B40" s="66"/>
      <c r="C40" s="66"/>
      <c r="D40" s="67"/>
      <c r="F40" s="60">
        <v>22</v>
      </c>
      <c r="G40" s="61"/>
      <c r="H40" s="61"/>
      <c r="I40" s="61"/>
      <c r="J40" s="61"/>
      <c r="K40" s="61"/>
      <c r="L40" s="61"/>
      <c r="M40" s="63"/>
      <c r="N40" s="138"/>
      <c r="O40" s="138"/>
      <c r="S40" s="60">
        <v>22</v>
      </c>
      <c r="T40" s="61"/>
      <c r="U40" s="61"/>
      <c r="V40" s="61"/>
      <c r="W40" s="61"/>
      <c r="X40" s="61"/>
      <c r="Y40" s="61"/>
      <c r="Z40" s="99"/>
      <c r="AA40" s="138"/>
      <c r="AB40" s="138"/>
    </row>
    <row r="41" spans="1:28" x14ac:dyDescent="0.35">
      <c r="A41" s="68" t="s">
        <v>28</v>
      </c>
      <c r="B41" s="137" t="s">
        <v>29</v>
      </c>
      <c r="C41" s="137" t="s">
        <v>30</v>
      </c>
      <c r="D41" s="69" t="s">
        <v>25</v>
      </c>
      <c r="F41" s="60">
        <v>23</v>
      </c>
      <c r="G41" s="61"/>
      <c r="H41" s="61"/>
      <c r="I41" s="61"/>
      <c r="J41" s="61"/>
      <c r="K41" s="61"/>
      <c r="L41" s="61"/>
      <c r="M41" s="63"/>
      <c r="N41" s="138"/>
      <c r="O41" s="138"/>
      <c r="S41" s="60">
        <v>23</v>
      </c>
      <c r="T41" s="61"/>
      <c r="U41" s="61"/>
      <c r="V41" s="61"/>
      <c r="W41" s="61"/>
      <c r="X41" s="61"/>
      <c r="Y41" s="61"/>
      <c r="Z41" s="99"/>
      <c r="AA41" s="138"/>
      <c r="AB41" s="138"/>
    </row>
    <row r="42" spans="1:28" x14ac:dyDescent="0.35">
      <c r="A42" s="139">
        <f>1-B44</f>
        <v>0.26035538726442986</v>
      </c>
      <c r="B42" s="140">
        <f>1-A44</f>
        <v>0.34380945393381424</v>
      </c>
      <c r="C42" s="140">
        <f>B42-A42</f>
        <v>8.3454066669384375E-2</v>
      </c>
      <c r="D42" s="141">
        <f>1/C42</f>
        <v>11.982639551427109</v>
      </c>
      <c r="F42" s="60">
        <v>24</v>
      </c>
      <c r="G42" s="61"/>
      <c r="H42" s="61"/>
      <c r="I42" s="61"/>
      <c r="J42" s="61"/>
      <c r="K42" s="61"/>
      <c r="L42" s="61"/>
      <c r="M42" s="63"/>
      <c r="N42" s="138"/>
      <c r="O42" s="138"/>
      <c r="S42" s="60">
        <v>24</v>
      </c>
      <c r="T42" s="61"/>
      <c r="U42" s="61"/>
      <c r="V42" s="61"/>
      <c r="W42" s="61"/>
      <c r="X42" s="61"/>
      <c r="Y42" s="61"/>
      <c r="Z42" s="99"/>
      <c r="AA42" s="138"/>
      <c r="AB42" s="138"/>
    </row>
    <row r="43" spans="1:28" ht="15" thickBot="1" x14ac:dyDescent="0.4">
      <c r="A43" s="75" t="s">
        <v>33</v>
      </c>
      <c r="B43" s="70">
        <f>A42*D42</f>
        <v>3.1197447608618791</v>
      </c>
      <c r="C43" s="71">
        <f>C42*D42</f>
        <v>1</v>
      </c>
      <c r="D43" s="72">
        <f>(1-B42)*D42</f>
        <v>7.86289479056523</v>
      </c>
      <c r="F43" s="60">
        <v>25</v>
      </c>
      <c r="G43" s="61"/>
      <c r="H43" s="61"/>
      <c r="I43" s="61"/>
      <c r="J43" s="61"/>
      <c r="K43" s="61"/>
      <c r="L43" s="61"/>
      <c r="M43" s="63"/>
      <c r="N43" s="138"/>
      <c r="O43" s="138"/>
      <c r="S43" s="60">
        <v>25</v>
      </c>
      <c r="T43" s="61"/>
      <c r="U43" s="61"/>
      <c r="V43" s="61"/>
      <c r="W43" s="61"/>
      <c r="X43" s="61"/>
      <c r="Y43" s="61"/>
      <c r="Z43" s="99"/>
      <c r="AA43" s="138"/>
      <c r="AB43" s="138"/>
    </row>
    <row r="44" spans="1:28" x14ac:dyDescent="0.35">
      <c r="A44" s="142">
        <v>0.65619054606618576</v>
      </c>
      <c r="B44" s="142">
        <v>0.73964461273557014</v>
      </c>
      <c r="D44" s="151" t="s">
        <v>47</v>
      </c>
      <c r="F44" s="60">
        <v>26</v>
      </c>
      <c r="G44" s="61"/>
      <c r="H44" s="61"/>
      <c r="I44" s="61"/>
      <c r="J44" s="61"/>
      <c r="K44" s="61"/>
      <c r="L44" s="61"/>
      <c r="M44" s="63"/>
      <c r="N44" s="138"/>
      <c r="O44" s="138"/>
      <c r="S44" s="60">
        <v>26</v>
      </c>
      <c r="T44" s="61"/>
      <c r="U44" s="61"/>
      <c r="V44" s="61"/>
      <c r="W44" s="61"/>
      <c r="X44" s="61"/>
      <c r="Y44" s="61"/>
      <c r="Z44" s="99"/>
      <c r="AA44" s="138"/>
      <c r="AB44" s="138"/>
    </row>
    <row r="45" spans="1:28" ht="15" thickBot="1" x14ac:dyDescent="0.4">
      <c r="B45" s="143"/>
      <c r="C45" s="143"/>
      <c r="D45" s="143"/>
      <c r="F45" s="60">
        <v>27</v>
      </c>
      <c r="G45" s="61"/>
      <c r="H45" s="61"/>
      <c r="I45" s="61"/>
      <c r="J45" s="61"/>
      <c r="K45" s="61"/>
      <c r="L45" s="61"/>
      <c r="M45" s="63"/>
      <c r="N45" s="138"/>
      <c r="O45" s="138"/>
      <c r="S45" s="60">
        <v>27</v>
      </c>
      <c r="T45" s="61"/>
      <c r="U45" s="61"/>
      <c r="V45" s="61"/>
      <c r="W45" s="61"/>
      <c r="X45" s="61"/>
      <c r="Y45" s="61"/>
      <c r="Z45" s="99"/>
      <c r="AA45" s="138"/>
      <c r="AB45" s="138"/>
    </row>
    <row r="46" spans="1:28" x14ac:dyDescent="0.35">
      <c r="A46" s="65" t="s">
        <v>56</v>
      </c>
      <c r="B46" s="66"/>
      <c r="C46" s="66"/>
      <c r="D46" s="67"/>
      <c r="F46" s="60">
        <v>28</v>
      </c>
      <c r="G46" s="61"/>
      <c r="H46" s="61"/>
      <c r="I46" s="61"/>
      <c r="J46" s="61"/>
      <c r="K46" s="61"/>
      <c r="L46" s="61"/>
      <c r="M46" s="63"/>
      <c r="N46" s="138"/>
      <c r="O46" s="138"/>
      <c r="S46" s="60">
        <v>28</v>
      </c>
      <c r="T46" s="61"/>
      <c r="U46" s="61"/>
      <c r="V46" s="61"/>
      <c r="W46" s="61"/>
      <c r="X46" s="61"/>
      <c r="Y46" s="61"/>
      <c r="Z46" s="99"/>
      <c r="AA46" s="138"/>
      <c r="AB46" s="138"/>
    </row>
    <row r="47" spans="1:28" x14ac:dyDescent="0.35">
      <c r="A47" s="68" t="s">
        <v>28</v>
      </c>
      <c r="B47" s="137" t="s">
        <v>29</v>
      </c>
      <c r="C47" s="137" t="s">
        <v>30</v>
      </c>
      <c r="D47" s="69" t="s">
        <v>25</v>
      </c>
      <c r="F47" s="60">
        <v>29</v>
      </c>
      <c r="G47" s="61"/>
      <c r="H47" s="61"/>
      <c r="I47" s="61"/>
      <c r="J47" s="61"/>
      <c r="K47" s="61"/>
      <c r="L47" s="61"/>
      <c r="M47" s="63"/>
      <c r="N47" s="138"/>
      <c r="O47" s="138"/>
      <c r="S47" s="60">
        <v>29</v>
      </c>
      <c r="T47" s="61"/>
      <c r="U47" s="61"/>
      <c r="V47" s="61"/>
      <c r="W47" s="61"/>
      <c r="X47" s="61"/>
      <c r="Y47" s="61"/>
      <c r="Z47" s="99"/>
      <c r="AA47" s="138"/>
      <c r="AB47" s="138"/>
    </row>
    <row r="48" spans="1:28" x14ac:dyDescent="0.35">
      <c r="A48" s="139">
        <f>1-B50</f>
        <v>0.26035538726442986</v>
      </c>
      <c r="B48" s="140">
        <f>1-A50</f>
        <v>0.36565188050217123</v>
      </c>
      <c r="C48" s="140">
        <f>B48-A48</f>
        <v>0.10529649323774137</v>
      </c>
      <c r="D48" s="141">
        <f>1/C48</f>
        <v>9.4969924377459751</v>
      </c>
      <c r="F48" s="60">
        <v>30</v>
      </c>
      <c r="G48" s="61"/>
      <c r="H48" s="61"/>
      <c r="I48" s="61"/>
      <c r="J48" s="61"/>
      <c r="K48" s="61"/>
      <c r="L48" s="61"/>
      <c r="M48" s="63"/>
      <c r="N48" s="138"/>
      <c r="O48" s="138"/>
      <c r="S48" s="60">
        <v>30</v>
      </c>
      <c r="T48" s="61"/>
      <c r="U48" s="61"/>
      <c r="V48" s="61"/>
      <c r="W48" s="61"/>
      <c r="X48" s="61"/>
      <c r="Y48" s="61"/>
      <c r="Z48" s="99"/>
      <c r="AA48" s="138"/>
      <c r="AB48" s="138"/>
    </row>
    <row r="49" spans="1:28" ht="15" thickBot="1" x14ac:dyDescent="0.4">
      <c r="A49" s="75" t="s">
        <v>33</v>
      </c>
      <c r="B49" s="70">
        <f>A48*D48</f>
        <v>2.4725931439767153</v>
      </c>
      <c r="C49" s="71">
        <f>C48*D48</f>
        <v>1</v>
      </c>
      <c r="D49" s="72">
        <f>(1-B48)*D48</f>
        <v>6.0243992937692603</v>
      </c>
      <c r="F49" s="60">
        <v>31</v>
      </c>
      <c r="G49" s="61"/>
      <c r="H49" s="61"/>
      <c r="I49" s="61"/>
      <c r="J49" s="61"/>
      <c r="K49" s="61"/>
      <c r="L49" s="61"/>
      <c r="M49" s="63"/>
      <c r="N49" s="138"/>
      <c r="O49" s="138"/>
      <c r="S49" s="60">
        <v>31</v>
      </c>
      <c r="T49" s="61"/>
      <c r="U49" s="61"/>
      <c r="V49" s="61"/>
      <c r="W49" s="61"/>
      <c r="X49" s="61"/>
      <c r="Y49" s="61"/>
      <c r="Z49" s="99"/>
      <c r="AA49" s="138"/>
      <c r="AB49" s="138"/>
    </row>
    <row r="50" spans="1:28" x14ac:dyDescent="0.35">
      <c r="A50" s="142">
        <v>0.63434811949782877</v>
      </c>
      <c r="B50" s="142">
        <v>0.73964461273557014</v>
      </c>
      <c r="D50" s="151" t="s">
        <v>47</v>
      </c>
      <c r="F50" s="60">
        <v>32</v>
      </c>
      <c r="G50" s="61"/>
      <c r="H50" s="61"/>
      <c r="I50" s="61"/>
      <c r="J50" s="61"/>
      <c r="K50" s="61"/>
      <c r="L50" s="61"/>
      <c r="M50" s="63"/>
      <c r="N50" s="138"/>
      <c r="O50" s="138"/>
      <c r="S50" s="60">
        <v>32</v>
      </c>
      <c r="T50" s="61"/>
      <c r="U50" s="61"/>
      <c r="V50" s="61"/>
      <c r="W50" s="61"/>
      <c r="X50" s="61"/>
      <c r="Y50" s="61"/>
      <c r="Z50" s="99"/>
      <c r="AA50" s="138"/>
      <c r="AB50" s="138"/>
    </row>
    <row r="51" spans="1:28" x14ac:dyDescent="0.35">
      <c r="F51" s="60">
        <v>33</v>
      </c>
      <c r="G51" s="61"/>
      <c r="H51" s="61"/>
      <c r="I51" s="61"/>
      <c r="J51" s="61"/>
      <c r="K51" s="61"/>
      <c r="L51" s="61"/>
      <c r="M51" s="63"/>
      <c r="N51" s="138"/>
      <c r="O51" s="138"/>
      <c r="S51" s="60">
        <v>33</v>
      </c>
      <c r="T51" s="61"/>
      <c r="U51" s="61"/>
      <c r="V51" s="61"/>
      <c r="W51" s="61"/>
      <c r="X51" s="61"/>
      <c r="Y51" s="61"/>
      <c r="Z51" s="99"/>
      <c r="AA51" s="138"/>
      <c r="AB51" s="138"/>
    </row>
    <row r="52" spans="1:28" x14ac:dyDescent="0.35">
      <c r="F52" s="60">
        <v>34</v>
      </c>
      <c r="G52" s="61"/>
      <c r="H52" s="61"/>
      <c r="I52" s="61"/>
      <c r="J52" s="61"/>
      <c r="K52" s="61"/>
      <c r="L52" s="61"/>
      <c r="M52" s="63"/>
      <c r="N52" s="138"/>
      <c r="O52" s="138"/>
      <c r="S52" s="60">
        <v>34</v>
      </c>
      <c r="T52" s="61"/>
      <c r="U52" s="61"/>
      <c r="V52" s="61"/>
      <c r="W52" s="61"/>
      <c r="X52" s="61"/>
      <c r="Y52" s="61"/>
      <c r="Z52" s="99"/>
      <c r="AA52" s="138"/>
      <c r="AB52" s="138"/>
    </row>
    <row r="53" spans="1:28" x14ac:dyDescent="0.35">
      <c r="F53" s="60">
        <v>35</v>
      </c>
      <c r="G53" s="61"/>
      <c r="H53" s="61"/>
      <c r="I53" s="61"/>
      <c r="J53" s="61"/>
      <c r="K53" s="61"/>
      <c r="L53" s="61"/>
      <c r="M53" s="63"/>
      <c r="N53" s="138"/>
      <c r="O53" s="138"/>
      <c r="S53" s="60">
        <v>35</v>
      </c>
      <c r="T53" s="61"/>
      <c r="U53" s="61"/>
      <c r="V53" s="61"/>
      <c r="W53" s="61"/>
      <c r="X53" s="61"/>
      <c r="Y53" s="61"/>
      <c r="Z53" s="99"/>
      <c r="AA53" s="138"/>
      <c r="AB53" s="138"/>
    </row>
    <row r="54" spans="1:28" x14ac:dyDescent="0.35">
      <c r="F54" s="60">
        <v>36</v>
      </c>
      <c r="G54" s="61"/>
      <c r="H54" s="61"/>
      <c r="I54" s="61"/>
      <c r="J54" s="61"/>
      <c r="K54" s="61"/>
      <c r="L54" s="61"/>
      <c r="M54" s="63"/>
      <c r="N54" s="138"/>
      <c r="O54" s="138"/>
      <c r="S54" s="60">
        <v>36</v>
      </c>
      <c r="T54" s="61"/>
      <c r="U54" s="61"/>
      <c r="V54" s="61"/>
      <c r="W54" s="61"/>
      <c r="X54" s="61"/>
      <c r="Y54" s="61"/>
      <c r="Z54" s="99"/>
      <c r="AA54" s="138"/>
      <c r="AB54" s="138"/>
    </row>
    <row r="55" spans="1:28" x14ac:dyDescent="0.35">
      <c r="F55" s="60">
        <v>37</v>
      </c>
      <c r="G55" s="61"/>
      <c r="H55" s="61"/>
      <c r="I55" s="61"/>
      <c r="J55" s="61"/>
      <c r="K55" s="61"/>
      <c r="L55" s="61"/>
      <c r="M55" s="63"/>
      <c r="N55" s="138"/>
      <c r="O55" s="138"/>
      <c r="S55" s="60">
        <v>37</v>
      </c>
      <c r="T55" s="61"/>
      <c r="U55" s="61"/>
      <c r="V55" s="61"/>
      <c r="W55" s="61"/>
      <c r="X55" s="61"/>
      <c r="Y55" s="61"/>
      <c r="Z55" s="99"/>
      <c r="AA55" s="138"/>
      <c r="AB55" s="138"/>
    </row>
    <row r="56" spans="1:28" x14ac:dyDescent="0.35">
      <c r="F56" s="60">
        <v>38</v>
      </c>
      <c r="G56" s="61"/>
      <c r="H56" s="61"/>
      <c r="I56" s="61"/>
      <c r="J56" s="61"/>
      <c r="K56" s="61"/>
      <c r="L56" s="61"/>
      <c r="M56" s="63"/>
      <c r="N56" s="138"/>
      <c r="O56" s="138"/>
      <c r="S56" s="60">
        <v>38</v>
      </c>
      <c r="T56" s="61"/>
      <c r="U56" s="61"/>
      <c r="V56" s="61"/>
      <c r="W56" s="61"/>
      <c r="X56" s="61"/>
      <c r="Y56" s="61"/>
      <c r="Z56" s="99"/>
      <c r="AA56" s="138"/>
      <c r="AB56" s="138"/>
    </row>
    <row r="57" spans="1:28" x14ac:dyDescent="0.35">
      <c r="F57" s="60">
        <v>39</v>
      </c>
      <c r="G57" s="61"/>
      <c r="H57" s="61"/>
      <c r="I57" s="61"/>
      <c r="J57" s="61"/>
      <c r="K57" s="61"/>
      <c r="L57" s="61"/>
      <c r="M57" s="63"/>
      <c r="N57" s="138"/>
      <c r="O57" s="138"/>
      <c r="S57" s="60">
        <v>39</v>
      </c>
      <c r="T57" s="61"/>
      <c r="U57" s="61"/>
      <c r="V57" s="61"/>
      <c r="W57" s="61"/>
      <c r="X57" s="61"/>
      <c r="Y57" s="61"/>
      <c r="Z57" s="99"/>
      <c r="AA57" s="138"/>
      <c r="AB57" s="138"/>
    </row>
    <row r="58" spans="1:28" x14ac:dyDescent="0.35">
      <c r="F58" s="60">
        <v>40</v>
      </c>
      <c r="G58" s="61"/>
      <c r="H58" s="61"/>
      <c r="I58" s="61"/>
      <c r="J58" s="61"/>
      <c r="K58" s="61"/>
      <c r="L58" s="61"/>
      <c r="M58" s="63"/>
      <c r="N58" s="138"/>
      <c r="O58" s="138"/>
      <c r="S58" s="60">
        <v>40</v>
      </c>
      <c r="T58" s="61"/>
      <c r="U58" s="61"/>
      <c r="V58" s="61"/>
      <c r="W58" s="61"/>
      <c r="X58" s="61"/>
      <c r="Y58" s="61"/>
      <c r="Z58" s="99"/>
      <c r="AA58" s="138"/>
      <c r="AB58" s="138"/>
    </row>
    <row r="59" spans="1:28" x14ac:dyDescent="0.35">
      <c r="F59" s="60">
        <v>41</v>
      </c>
      <c r="G59" s="61"/>
      <c r="H59" s="61"/>
      <c r="I59" s="61"/>
      <c r="J59" s="61"/>
      <c r="K59" s="61"/>
      <c r="L59" s="61"/>
      <c r="M59" s="63"/>
      <c r="N59" s="138"/>
      <c r="O59" s="138"/>
      <c r="S59" s="60">
        <v>41</v>
      </c>
      <c r="T59" s="61"/>
      <c r="U59" s="61"/>
      <c r="V59" s="61"/>
      <c r="W59" s="61"/>
      <c r="X59" s="61"/>
      <c r="Y59" s="61"/>
      <c r="Z59" s="99"/>
      <c r="AA59" s="138"/>
      <c r="AB59" s="138"/>
    </row>
    <row r="60" spans="1:28" x14ac:dyDescent="0.35">
      <c r="F60" s="60">
        <v>42</v>
      </c>
      <c r="G60" s="61"/>
      <c r="H60" s="61"/>
      <c r="I60" s="61"/>
      <c r="J60" s="61"/>
      <c r="K60" s="61"/>
      <c r="L60" s="61"/>
      <c r="M60" s="63"/>
      <c r="N60" s="138"/>
      <c r="O60" s="138"/>
      <c r="S60" s="60">
        <v>42</v>
      </c>
      <c r="T60" s="61"/>
      <c r="U60" s="61"/>
      <c r="V60" s="61"/>
      <c r="W60" s="61"/>
      <c r="X60" s="61"/>
      <c r="Y60" s="61"/>
      <c r="Z60" s="99"/>
      <c r="AA60" s="138"/>
      <c r="AB60" s="138"/>
    </row>
    <row r="61" spans="1:28" x14ac:dyDescent="0.35">
      <c r="F61" s="60">
        <v>43</v>
      </c>
      <c r="G61" s="61"/>
      <c r="H61" s="61"/>
      <c r="I61" s="61"/>
      <c r="J61" s="61"/>
      <c r="K61" s="61"/>
      <c r="L61" s="61"/>
      <c r="M61" s="63"/>
      <c r="N61" s="138"/>
      <c r="O61" s="138"/>
      <c r="S61" s="60">
        <v>43</v>
      </c>
      <c r="T61" s="61"/>
      <c r="U61" s="61"/>
      <c r="V61" s="61"/>
      <c r="W61" s="61"/>
      <c r="X61" s="61"/>
      <c r="Y61" s="61"/>
      <c r="Z61" s="99"/>
      <c r="AA61" s="138"/>
      <c r="AB61" s="138"/>
    </row>
    <row r="62" spans="1:28" x14ac:dyDescent="0.35">
      <c r="F62" s="60">
        <v>44</v>
      </c>
      <c r="G62" s="61"/>
      <c r="H62" s="61"/>
      <c r="I62" s="61"/>
      <c r="J62" s="61"/>
      <c r="K62" s="61"/>
      <c r="L62" s="61"/>
      <c r="M62" s="63"/>
      <c r="N62" s="138"/>
      <c r="O62" s="138"/>
      <c r="S62" s="60">
        <v>44</v>
      </c>
      <c r="T62" s="61"/>
      <c r="U62" s="61"/>
      <c r="V62" s="61"/>
      <c r="W62" s="61"/>
      <c r="X62" s="61"/>
      <c r="Y62" s="61"/>
      <c r="Z62" s="99"/>
      <c r="AA62" s="138"/>
      <c r="AB62" s="138"/>
    </row>
    <row r="63" spans="1:28" x14ac:dyDescent="0.35">
      <c r="F63" s="60">
        <v>45</v>
      </c>
      <c r="G63" s="61"/>
      <c r="H63" s="61"/>
      <c r="I63" s="61"/>
      <c r="J63" s="61"/>
      <c r="K63" s="61"/>
      <c r="L63" s="61"/>
      <c r="M63" s="63"/>
      <c r="N63" s="138"/>
      <c r="O63" s="138"/>
      <c r="S63" s="60">
        <v>45</v>
      </c>
      <c r="T63" s="61"/>
      <c r="U63" s="61"/>
      <c r="V63" s="61"/>
      <c r="W63" s="61"/>
      <c r="X63" s="61"/>
      <c r="Y63" s="61"/>
      <c r="Z63" s="99"/>
      <c r="AA63" s="138"/>
      <c r="AB63" s="138"/>
    </row>
    <row r="64" spans="1:28" x14ac:dyDescent="0.35">
      <c r="F64" s="60">
        <v>46</v>
      </c>
      <c r="G64" s="61"/>
      <c r="H64" s="61"/>
      <c r="I64" s="61"/>
      <c r="J64" s="61"/>
      <c r="K64" s="61"/>
      <c r="L64" s="61"/>
      <c r="M64" s="63"/>
      <c r="N64" s="138"/>
      <c r="O64" s="138"/>
      <c r="S64" s="60">
        <v>46</v>
      </c>
      <c r="T64" s="61"/>
      <c r="U64" s="61"/>
      <c r="V64" s="61"/>
      <c r="W64" s="61"/>
      <c r="X64" s="61"/>
      <c r="Y64" s="61"/>
      <c r="Z64" s="99"/>
      <c r="AA64" s="138"/>
      <c r="AB64" s="138"/>
    </row>
    <row r="65" spans="6:28" x14ac:dyDescent="0.35">
      <c r="F65" s="60">
        <v>47</v>
      </c>
      <c r="G65" s="61"/>
      <c r="H65" s="61"/>
      <c r="I65" s="61"/>
      <c r="J65" s="61"/>
      <c r="K65" s="61"/>
      <c r="L65" s="61"/>
      <c r="M65" s="63"/>
      <c r="N65" s="138"/>
      <c r="O65" s="138"/>
      <c r="S65" s="60">
        <v>47</v>
      </c>
      <c r="T65" s="61"/>
      <c r="U65" s="61"/>
      <c r="V65" s="61"/>
      <c r="W65" s="61"/>
      <c r="X65" s="61"/>
      <c r="Y65" s="61"/>
      <c r="Z65" s="99"/>
      <c r="AA65" s="138"/>
      <c r="AB65" s="138"/>
    </row>
    <row r="66" spans="6:28" x14ac:dyDescent="0.35">
      <c r="F66" s="60">
        <v>48</v>
      </c>
      <c r="G66" s="61"/>
      <c r="H66" s="61"/>
      <c r="I66" s="61"/>
      <c r="J66" s="61"/>
      <c r="K66" s="61"/>
      <c r="L66" s="61"/>
      <c r="M66" s="63"/>
      <c r="N66" s="138"/>
      <c r="O66" s="138"/>
      <c r="S66" s="60">
        <v>48</v>
      </c>
      <c r="T66" s="61"/>
      <c r="U66" s="61"/>
      <c r="V66" s="61"/>
      <c r="W66" s="61"/>
      <c r="X66" s="61"/>
      <c r="Y66" s="61"/>
      <c r="Z66" s="99"/>
      <c r="AA66" s="138"/>
      <c r="AB66" s="138"/>
    </row>
    <row r="67" spans="6:28" x14ac:dyDescent="0.35">
      <c r="F67" s="60">
        <v>49</v>
      </c>
      <c r="G67" s="61"/>
      <c r="H67" s="61"/>
      <c r="I67" s="61"/>
      <c r="J67" s="61"/>
      <c r="K67" s="61"/>
      <c r="L67" s="61"/>
      <c r="M67" s="63"/>
      <c r="N67" s="138"/>
      <c r="O67" s="138"/>
      <c r="S67" s="60">
        <v>49</v>
      </c>
      <c r="T67" s="61"/>
      <c r="U67" s="61"/>
      <c r="V67" s="61"/>
      <c r="W67" s="61"/>
      <c r="X67" s="61"/>
      <c r="Y67" s="61"/>
      <c r="Z67" s="99"/>
      <c r="AA67" s="138"/>
      <c r="AB67" s="138"/>
    </row>
    <row r="68" spans="6:28" x14ac:dyDescent="0.35">
      <c r="F68" s="60">
        <v>50</v>
      </c>
      <c r="G68" s="61"/>
      <c r="H68" s="61"/>
      <c r="I68" s="61"/>
      <c r="J68" s="61"/>
      <c r="K68" s="61"/>
      <c r="L68" s="61"/>
      <c r="M68" s="63"/>
      <c r="N68" s="138"/>
      <c r="O68" s="138"/>
      <c r="S68" s="60">
        <v>50</v>
      </c>
      <c r="T68" s="61"/>
      <c r="U68" s="61"/>
      <c r="V68" s="61"/>
      <c r="W68" s="61"/>
      <c r="X68" s="61"/>
      <c r="Y68" s="61"/>
      <c r="Z68" s="99"/>
      <c r="AA68" s="138"/>
      <c r="AB68" s="138"/>
    </row>
    <row r="69" spans="6:28" x14ac:dyDescent="0.35">
      <c r="F69" s="60">
        <v>51</v>
      </c>
      <c r="G69" s="61"/>
      <c r="H69" s="61"/>
      <c r="I69" s="61"/>
      <c r="J69" s="61"/>
      <c r="K69" s="61"/>
      <c r="L69" s="61"/>
      <c r="M69" s="63"/>
      <c r="N69" s="138"/>
      <c r="O69" s="138"/>
      <c r="S69" s="60">
        <v>51</v>
      </c>
      <c r="T69" s="61"/>
      <c r="U69" s="61"/>
      <c r="V69" s="61"/>
      <c r="W69" s="61"/>
      <c r="X69" s="61"/>
      <c r="Y69" s="61"/>
      <c r="Z69" s="99"/>
      <c r="AA69" s="138"/>
      <c r="AB69" s="138"/>
    </row>
    <row r="70" spans="6:28" x14ac:dyDescent="0.35">
      <c r="F70" s="60">
        <v>52</v>
      </c>
      <c r="G70" s="61"/>
      <c r="H70" s="61"/>
      <c r="I70" s="61"/>
      <c r="J70" s="61"/>
      <c r="K70" s="61"/>
      <c r="L70" s="61"/>
      <c r="M70" s="63"/>
      <c r="N70" s="138"/>
      <c r="O70" s="138"/>
      <c r="S70" s="60">
        <v>52</v>
      </c>
      <c r="T70" s="61"/>
      <c r="U70" s="61"/>
      <c r="V70" s="61"/>
      <c r="W70" s="61"/>
      <c r="X70" s="61"/>
      <c r="Y70" s="61"/>
      <c r="Z70" s="99"/>
      <c r="AA70" s="138"/>
      <c r="AB70" s="138"/>
    </row>
    <row r="71" spans="6:28" x14ac:dyDescent="0.35">
      <c r="F71" s="60">
        <v>53</v>
      </c>
      <c r="G71" s="61"/>
      <c r="H71" s="61"/>
      <c r="I71" s="61"/>
      <c r="J71" s="61"/>
      <c r="K71" s="61"/>
      <c r="L71" s="61"/>
      <c r="M71" s="63"/>
      <c r="N71" s="138"/>
      <c r="O71" s="138"/>
      <c r="S71" s="60">
        <v>53</v>
      </c>
      <c r="T71" s="61"/>
      <c r="U71" s="61"/>
      <c r="V71" s="61"/>
      <c r="W71" s="61"/>
      <c r="X71" s="61"/>
      <c r="Y71" s="61"/>
      <c r="Z71" s="99"/>
      <c r="AA71" s="138"/>
      <c r="AB71" s="138"/>
    </row>
    <row r="72" spans="6:28" x14ac:dyDescent="0.35">
      <c r="F72" s="60">
        <v>54</v>
      </c>
      <c r="G72" s="61"/>
      <c r="H72" s="61"/>
      <c r="I72" s="61"/>
      <c r="J72" s="61"/>
      <c r="K72" s="61"/>
      <c r="L72" s="61"/>
      <c r="M72" s="63"/>
      <c r="N72" s="138"/>
      <c r="O72" s="138"/>
      <c r="S72" s="60">
        <v>54</v>
      </c>
      <c r="T72" s="61"/>
      <c r="U72" s="61"/>
      <c r="V72" s="61"/>
      <c r="W72" s="61"/>
      <c r="X72" s="61"/>
      <c r="Y72" s="61"/>
      <c r="Z72" s="99"/>
      <c r="AA72" s="138"/>
      <c r="AB72" s="138"/>
    </row>
    <row r="73" spans="6:28" x14ac:dyDescent="0.35">
      <c r="F73" s="60">
        <v>55</v>
      </c>
      <c r="G73" s="61"/>
      <c r="H73" s="61"/>
      <c r="I73" s="61"/>
      <c r="J73" s="61"/>
      <c r="K73" s="61"/>
      <c r="L73" s="61"/>
      <c r="M73" s="63"/>
      <c r="N73" s="138"/>
      <c r="O73" s="138"/>
      <c r="S73" s="60">
        <v>55</v>
      </c>
      <c r="T73" s="61"/>
      <c r="U73" s="61"/>
      <c r="V73" s="61"/>
      <c r="W73" s="61"/>
      <c r="X73" s="61"/>
      <c r="Y73" s="61"/>
      <c r="Z73" s="99"/>
      <c r="AA73" s="138"/>
      <c r="AB73" s="138"/>
    </row>
    <row r="74" spans="6:28" x14ac:dyDescent="0.35">
      <c r="F74" s="60">
        <v>56</v>
      </c>
      <c r="G74" s="61"/>
      <c r="H74" s="61"/>
      <c r="I74" s="61"/>
      <c r="J74" s="61"/>
      <c r="K74" s="61"/>
      <c r="L74" s="61"/>
      <c r="M74" s="63"/>
      <c r="N74" s="138"/>
      <c r="O74" s="138"/>
      <c r="S74" s="60">
        <v>56</v>
      </c>
      <c r="T74" s="61"/>
      <c r="U74" s="61"/>
      <c r="V74" s="61"/>
      <c r="W74" s="61"/>
      <c r="X74" s="61"/>
      <c r="Y74" s="61"/>
      <c r="Z74" s="99"/>
      <c r="AA74" s="138"/>
      <c r="AB74" s="138"/>
    </row>
    <row r="75" spans="6:28" x14ac:dyDescent="0.35">
      <c r="F75" s="60">
        <v>57</v>
      </c>
      <c r="G75" s="61"/>
      <c r="H75" s="61"/>
      <c r="I75" s="61"/>
      <c r="J75" s="61"/>
      <c r="K75" s="61"/>
      <c r="L75" s="61"/>
      <c r="M75" s="63"/>
      <c r="N75" s="138"/>
      <c r="O75" s="138"/>
      <c r="S75" s="60">
        <v>57</v>
      </c>
      <c r="T75" s="61"/>
      <c r="U75" s="61"/>
      <c r="V75" s="61"/>
      <c r="W75" s="61"/>
      <c r="X75" s="61"/>
      <c r="Y75" s="61"/>
      <c r="Z75" s="99"/>
      <c r="AA75" s="138"/>
      <c r="AB75" s="138"/>
    </row>
    <row r="76" spans="6:28" x14ac:dyDescent="0.35">
      <c r="F76" s="60">
        <v>58</v>
      </c>
      <c r="G76" s="61"/>
      <c r="H76" s="61"/>
      <c r="I76" s="61"/>
      <c r="J76" s="61"/>
      <c r="K76" s="61"/>
      <c r="L76" s="61"/>
      <c r="M76" s="63"/>
      <c r="N76" s="138"/>
      <c r="O76" s="138"/>
      <c r="S76" s="60">
        <v>58</v>
      </c>
      <c r="T76" s="61"/>
      <c r="U76" s="61"/>
      <c r="V76" s="61"/>
      <c r="W76" s="61"/>
      <c r="X76" s="61"/>
      <c r="Y76" s="61"/>
      <c r="Z76" s="99"/>
      <c r="AA76" s="138"/>
      <c r="AB76" s="138"/>
    </row>
    <row r="77" spans="6:28" x14ac:dyDescent="0.35">
      <c r="F77" s="60">
        <v>59</v>
      </c>
      <c r="G77" s="61"/>
      <c r="H77" s="61"/>
      <c r="I77" s="61"/>
      <c r="J77" s="61"/>
      <c r="K77" s="61"/>
      <c r="L77" s="61"/>
      <c r="M77" s="63"/>
      <c r="N77" s="138"/>
      <c r="O77" s="138"/>
      <c r="S77" s="60">
        <v>59</v>
      </c>
      <c r="T77" s="61"/>
      <c r="U77" s="61"/>
      <c r="V77" s="61"/>
      <c r="W77" s="61"/>
      <c r="X77" s="61"/>
      <c r="Y77" s="61"/>
      <c r="Z77" s="99"/>
      <c r="AA77" s="138"/>
      <c r="AB77" s="138"/>
    </row>
    <row r="78" spans="6:28" ht="15" thickBot="1" x14ac:dyDescent="0.4">
      <c r="F78" s="60">
        <v>60</v>
      </c>
      <c r="G78" s="61"/>
      <c r="H78" s="61"/>
      <c r="I78" s="61"/>
      <c r="J78" s="61"/>
      <c r="K78" s="61"/>
      <c r="L78" s="61"/>
      <c r="M78" s="63"/>
      <c r="N78" s="138"/>
      <c r="O78" s="138"/>
      <c r="S78" s="60">
        <v>60</v>
      </c>
      <c r="T78" s="61"/>
      <c r="U78" s="61"/>
      <c r="V78" s="61"/>
      <c r="W78" s="61"/>
      <c r="X78" s="61"/>
      <c r="Y78" s="61"/>
      <c r="Z78" s="99"/>
      <c r="AA78" s="138"/>
      <c r="AB78" s="138"/>
    </row>
    <row r="79" spans="6:28" ht="19" thickBot="1" x14ac:dyDescent="0.4">
      <c r="G79" s="62">
        <v>1</v>
      </c>
      <c r="H79" s="62">
        <v>2</v>
      </c>
      <c r="I79" s="62">
        <v>3</v>
      </c>
      <c r="J79" s="62">
        <v>4</v>
      </c>
      <c r="K79" s="62">
        <v>5</v>
      </c>
      <c r="L79" s="62">
        <v>6</v>
      </c>
      <c r="M79" s="169">
        <v>7</v>
      </c>
      <c r="N79" s="136">
        <v>8</v>
      </c>
      <c r="O79" s="136">
        <v>9</v>
      </c>
      <c r="S79" s="60"/>
      <c r="T79" s="62">
        <v>1</v>
      </c>
      <c r="U79" s="62">
        <v>2</v>
      </c>
      <c r="V79" s="62">
        <v>3</v>
      </c>
      <c r="W79" s="62">
        <v>4</v>
      </c>
      <c r="X79" s="62">
        <v>5</v>
      </c>
      <c r="Y79" s="62">
        <v>6</v>
      </c>
      <c r="Z79" s="170">
        <v>7</v>
      </c>
      <c r="AA79" s="136">
        <v>8</v>
      </c>
      <c r="AB79" s="136">
        <v>9</v>
      </c>
    </row>
    <row r="80" spans="6:28" x14ac:dyDescent="0.35">
      <c r="G80" s="31" t="s">
        <v>43</v>
      </c>
      <c r="H80" s="31"/>
      <c r="I80" s="31"/>
      <c r="J80" s="31"/>
      <c r="K80" s="31"/>
      <c r="L80" s="31"/>
      <c r="M80" s="31"/>
      <c r="O80" s="152" t="s">
        <v>47</v>
      </c>
      <c r="T80" s="31" t="s">
        <v>43</v>
      </c>
      <c r="U80" s="31"/>
      <c r="V80" s="31"/>
    </row>
    <row r="81" spans="7:20" x14ac:dyDescent="0.35">
      <c r="G81" s="31" t="s">
        <v>74</v>
      </c>
      <c r="H81" s="31"/>
      <c r="I81" s="31"/>
      <c r="J81" s="31"/>
      <c r="K81" s="31"/>
      <c r="L81" s="31"/>
      <c r="M81" s="31"/>
      <c r="N81" s="31"/>
      <c r="T81" s="31" t="s">
        <v>66</v>
      </c>
    </row>
  </sheetData>
  <mergeCells count="7">
    <mergeCell ref="E19:E24"/>
    <mergeCell ref="A4:AC4"/>
    <mergeCell ref="D8:D9"/>
    <mergeCell ref="C9:C10"/>
    <mergeCell ref="A14:B14"/>
    <mergeCell ref="F14:N14"/>
    <mergeCell ref="R19:R24"/>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52"/>
  <sheetViews>
    <sheetView zoomScale="55" zoomScaleNormal="55" workbookViewId="0"/>
  </sheetViews>
  <sheetFormatPr baseColWidth="10" defaultRowHeight="13" x14ac:dyDescent="0.3"/>
  <cols>
    <col min="1" max="1" width="24.453125" style="1" customWidth="1"/>
    <col min="2" max="2" width="17.6328125" style="1" customWidth="1"/>
    <col min="3" max="3" width="15.6328125" style="1" customWidth="1"/>
    <col min="4" max="4" width="14" style="1" customWidth="1"/>
    <col min="5" max="5" width="21.7265625" style="1" customWidth="1"/>
    <col min="6" max="6" width="12.453125" style="1" customWidth="1"/>
    <col min="7" max="7" width="17.7265625" style="1" customWidth="1"/>
    <col min="8" max="8" width="14.90625" style="1" customWidth="1"/>
    <col min="9" max="9" width="11" style="1" customWidth="1"/>
    <col min="10" max="10" width="6.36328125" style="1" customWidth="1"/>
    <col min="11" max="11" width="8.26953125" style="1" customWidth="1"/>
    <col min="12" max="256" width="11.453125" style="1"/>
    <col min="257" max="257" width="24.453125" style="1" customWidth="1"/>
    <col min="258" max="258" width="16.453125" style="1" customWidth="1"/>
    <col min="259" max="259" width="15.453125" style="1" customWidth="1"/>
    <col min="260" max="260" width="13.26953125" style="1" customWidth="1"/>
    <col min="261" max="261" width="22.81640625" style="1" customWidth="1"/>
    <col min="262" max="262" width="14.1796875" style="1" customWidth="1"/>
    <col min="263" max="263" width="11.453125" style="1"/>
    <col min="264" max="264" width="17.453125" style="1" customWidth="1"/>
    <col min="265" max="512" width="11.453125" style="1"/>
    <col min="513" max="513" width="24.453125" style="1" customWidth="1"/>
    <col min="514" max="514" width="16.453125" style="1" customWidth="1"/>
    <col min="515" max="515" width="15.453125" style="1" customWidth="1"/>
    <col min="516" max="516" width="13.26953125" style="1" customWidth="1"/>
    <col min="517" max="517" width="22.81640625" style="1" customWidth="1"/>
    <col min="518" max="518" width="14.1796875" style="1" customWidth="1"/>
    <col min="519" max="519" width="11.453125" style="1"/>
    <col min="520" max="520" width="17.453125" style="1" customWidth="1"/>
    <col min="521" max="768" width="11.453125" style="1"/>
    <col min="769" max="769" width="24.453125" style="1" customWidth="1"/>
    <col min="770" max="770" width="16.453125" style="1" customWidth="1"/>
    <col min="771" max="771" width="15.453125" style="1" customWidth="1"/>
    <col min="772" max="772" width="13.26953125" style="1" customWidth="1"/>
    <col min="773" max="773" width="22.81640625" style="1" customWidth="1"/>
    <col min="774" max="774" width="14.1796875" style="1" customWidth="1"/>
    <col min="775" max="775" width="11.453125" style="1"/>
    <col min="776" max="776" width="17.453125" style="1" customWidth="1"/>
    <col min="777" max="1024" width="11.453125" style="1"/>
    <col min="1025" max="1025" width="24.453125" style="1" customWidth="1"/>
    <col min="1026" max="1026" width="16.453125" style="1" customWidth="1"/>
    <col min="1027" max="1027" width="15.453125" style="1" customWidth="1"/>
    <col min="1028" max="1028" width="13.26953125" style="1" customWidth="1"/>
    <col min="1029" max="1029" width="22.81640625" style="1" customWidth="1"/>
    <col min="1030" max="1030" width="14.1796875" style="1" customWidth="1"/>
    <col min="1031" max="1031" width="11.453125" style="1"/>
    <col min="1032" max="1032" width="17.453125" style="1" customWidth="1"/>
    <col min="1033" max="1280" width="11.453125" style="1"/>
    <col min="1281" max="1281" width="24.453125" style="1" customWidth="1"/>
    <col min="1282" max="1282" width="16.453125" style="1" customWidth="1"/>
    <col min="1283" max="1283" width="15.453125" style="1" customWidth="1"/>
    <col min="1284" max="1284" width="13.26953125" style="1" customWidth="1"/>
    <col min="1285" max="1285" width="22.81640625" style="1" customWidth="1"/>
    <col min="1286" max="1286" width="14.1796875" style="1" customWidth="1"/>
    <col min="1287" max="1287" width="11.453125" style="1"/>
    <col min="1288" max="1288" width="17.453125" style="1" customWidth="1"/>
    <col min="1289" max="1536" width="11.453125" style="1"/>
    <col min="1537" max="1537" width="24.453125" style="1" customWidth="1"/>
    <col min="1538" max="1538" width="16.453125" style="1" customWidth="1"/>
    <col min="1539" max="1539" width="15.453125" style="1" customWidth="1"/>
    <col min="1540" max="1540" width="13.26953125" style="1" customWidth="1"/>
    <col min="1541" max="1541" width="22.81640625" style="1" customWidth="1"/>
    <col min="1542" max="1542" width="14.1796875" style="1" customWidth="1"/>
    <col min="1543" max="1543" width="11.453125" style="1"/>
    <col min="1544" max="1544" width="17.453125" style="1" customWidth="1"/>
    <col min="1545" max="1792" width="11.453125" style="1"/>
    <col min="1793" max="1793" width="24.453125" style="1" customWidth="1"/>
    <col min="1794" max="1794" width="16.453125" style="1" customWidth="1"/>
    <col min="1795" max="1795" width="15.453125" style="1" customWidth="1"/>
    <col min="1796" max="1796" width="13.26953125" style="1" customWidth="1"/>
    <col min="1797" max="1797" width="22.81640625" style="1" customWidth="1"/>
    <col min="1798" max="1798" width="14.1796875" style="1" customWidth="1"/>
    <col min="1799" max="1799" width="11.453125" style="1"/>
    <col min="1800" max="1800" width="17.453125" style="1" customWidth="1"/>
    <col min="1801" max="2048" width="11.453125" style="1"/>
    <col min="2049" max="2049" width="24.453125" style="1" customWidth="1"/>
    <col min="2050" max="2050" width="16.453125" style="1" customWidth="1"/>
    <col min="2051" max="2051" width="15.453125" style="1" customWidth="1"/>
    <col min="2052" max="2052" width="13.26953125" style="1" customWidth="1"/>
    <col min="2053" max="2053" width="22.81640625" style="1" customWidth="1"/>
    <col min="2054" max="2054" width="14.1796875" style="1" customWidth="1"/>
    <col min="2055" max="2055" width="11.453125" style="1"/>
    <col min="2056" max="2056" width="17.453125" style="1" customWidth="1"/>
    <col min="2057" max="2304" width="11.453125" style="1"/>
    <col min="2305" max="2305" width="24.453125" style="1" customWidth="1"/>
    <col min="2306" max="2306" width="16.453125" style="1" customWidth="1"/>
    <col min="2307" max="2307" width="15.453125" style="1" customWidth="1"/>
    <col min="2308" max="2308" width="13.26953125" style="1" customWidth="1"/>
    <col min="2309" max="2309" width="22.81640625" style="1" customWidth="1"/>
    <col min="2310" max="2310" width="14.1796875" style="1" customWidth="1"/>
    <col min="2311" max="2311" width="11.453125" style="1"/>
    <col min="2312" max="2312" width="17.453125" style="1" customWidth="1"/>
    <col min="2313" max="2560" width="11.453125" style="1"/>
    <col min="2561" max="2561" width="24.453125" style="1" customWidth="1"/>
    <col min="2562" max="2562" width="16.453125" style="1" customWidth="1"/>
    <col min="2563" max="2563" width="15.453125" style="1" customWidth="1"/>
    <col min="2564" max="2564" width="13.26953125" style="1" customWidth="1"/>
    <col min="2565" max="2565" width="22.81640625" style="1" customWidth="1"/>
    <col min="2566" max="2566" width="14.1796875" style="1" customWidth="1"/>
    <col min="2567" max="2567" width="11.453125" style="1"/>
    <col min="2568" max="2568" width="17.453125" style="1" customWidth="1"/>
    <col min="2569" max="2816" width="11.453125" style="1"/>
    <col min="2817" max="2817" width="24.453125" style="1" customWidth="1"/>
    <col min="2818" max="2818" width="16.453125" style="1" customWidth="1"/>
    <col min="2819" max="2819" width="15.453125" style="1" customWidth="1"/>
    <col min="2820" max="2820" width="13.26953125" style="1" customWidth="1"/>
    <col min="2821" max="2821" width="22.81640625" style="1" customWidth="1"/>
    <col min="2822" max="2822" width="14.1796875" style="1" customWidth="1"/>
    <col min="2823" max="2823" width="11.453125" style="1"/>
    <col min="2824" max="2824" width="17.453125" style="1" customWidth="1"/>
    <col min="2825" max="3072" width="11.453125" style="1"/>
    <col min="3073" max="3073" width="24.453125" style="1" customWidth="1"/>
    <col min="3074" max="3074" width="16.453125" style="1" customWidth="1"/>
    <col min="3075" max="3075" width="15.453125" style="1" customWidth="1"/>
    <col min="3076" max="3076" width="13.26953125" style="1" customWidth="1"/>
    <col min="3077" max="3077" width="22.81640625" style="1" customWidth="1"/>
    <col min="3078" max="3078" width="14.1796875" style="1" customWidth="1"/>
    <col min="3079" max="3079" width="11.453125" style="1"/>
    <col min="3080" max="3080" width="17.453125" style="1" customWidth="1"/>
    <col min="3081" max="3328" width="11.453125" style="1"/>
    <col min="3329" max="3329" width="24.453125" style="1" customWidth="1"/>
    <col min="3330" max="3330" width="16.453125" style="1" customWidth="1"/>
    <col min="3331" max="3331" width="15.453125" style="1" customWidth="1"/>
    <col min="3332" max="3332" width="13.26953125" style="1" customWidth="1"/>
    <col min="3333" max="3333" width="22.81640625" style="1" customWidth="1"/>
    <col min="3334" max="3334" width="14.1796875" style="1" customWidth="1"/>
    <col min="3335" max="3335" width="11.453125" style="1"/>
    <col min="3336" max="3336" width="17.453125" style="1" customWidth="1"/>
    <col min="3337" max="3584" width="11.453125" style="1"/>
    <col min="3585" max="3585" width="24.453125" style="1" customWidth="1"/>
    <col min="3586" max="3586" width="16.453125" style="1" customWidth="1"/>
    <col min="3587" max="3587" width="15.453125" style="1" customWidth="1"/>
    <col min="3588" max="3588" width="13.26953125" style="1" customWidth="1"/>
    <col min="3589" max="3589" width="22.81640625" style="1" customWidth="1"/>
    <col min="3590" max="3590" width="14.1796875" style="1" customWidth="1"/>
    <col min="3591" max="3591" width="11.453125" style="1"/>
    <col min="3592" max="3592" width="17.453125" style="1" customWidth="1"/>
    <col min="3593" max="3840" width="11.453125" style="1"/>
    <col min="3841" max="3841" width="24.453125" style="1" customWidth="1"/>
    <col min="3842" max="3842" width="16.453125" style="1" customWidth="1"/>
    <col min="3843" max="3843" width="15.453125" style="1" customWidth="1"/>
    <col min="3844" max="3844" width="13.26953125" style="1" customWidth="1"/>
    <col min="3845" max="3845" width="22.81640625" style="1" customWidth="1"/>
    <col min="3846" max="3846" width="14.1796875" style="1" customWidth="1"/>
    <col min="3847" max="3847" width="11.453125" style="1"/>
    <col min="3848" max="3848" width="17.453125" style="1" customWidth="1"/>
    <col min="3849" max="4096" width="11.453125" style="1"/>
    <col min="4097" max="4097" width="24.453125" style="1" customWidth="1"/>
    <col min="4098" max="4098" width="16.453125" style="1" customWidth="1"/>
    <col min="4099" max="4099" width="15.453125" style="1" customWidth="1"/>
    <col min="4100" max="4100" width="13.26953125" style="1" customWidth="1"/>
    <col min="4101" max="4101" width="22.81640625" style="1" customWidth="1"/>
    <col min="4102" max="4102" width="14.1796875" style="1" customWidth="1"/>
    <col min="4103" max="4103" width="11.453125" style="1"/>
    <col min="4104" max="4104" width="17.453125" style="1" customWidth="1"/>
    <col min="4105" max="4352" width="11.453125" style="1"/>
    <col min="4353" max="4353" width="24.453125" style="1" customWidth="1"/>
    <col min="4354" max="4354" width="16.453125" style="1" customWidth="1"/>
    <col min="4355" max="4355" width="15.453125" style="1" customWidth="1"/>
    <col min="4356" max="4356" width="13.26953125" style="1" customWidth="1"/>
    <col min="4357" max="4357" width="22.81640625" style="1" customWidth="1"/>
    <col min="4358" max="4358" width="14.1796875" style="1" customWidth="1"/>
    <col min="4359" max="4359" width="11.453125" style="1"/>
    <col min="4360" max="4360" width="17.453125" style="1" customWidth="1"/>
    <col min="4361" max="4608" width="11.453125" style="1"/>
    <col min="4609" max="4609" width="24.453125" style="1" customWidth="1"/>
    <col min="4610" max="4610" width="16.453125" style="1" customWidth="1"/>
    <col min="4611" max="4611" width="15.453125" style="1" customWidth="1"/>
    <col min="4612" max="4612" width="13.26953125" style="1" customWidth="1"/>
    <col min="4613" max="4613" width="22.81640625" style="1" customWidth="1"/>
    <col min="4614" max="4614" width="14.1796875" style="1" customWidth="1"/>
    <col min="4615" max="4615" width="11.453125" style="1"/>
    <col min="4616" max="4616" width="17.453125" style="1" customWidth="1"/>
    <col min="4617" max="4864" width="11.453125" style="1"/>
    <col min="4865" max="4865" width="24.453125" style="1" customWidth="1"/>
    <col min="4866" max="4866" width="16.453125" style="1" customWidth="1"/>
    <col min="4867" max="4867" width="15.453125" style="1" customWidth="1"/>
    <col min="4868" max="4868" width="13.26953125" style="1" customWidth="1"/>
    <col min="4869" max="4869" width="22.81640625" style="1" customWidth="1"/>
    <col min="4870" max="4870" width="14.1796875" style="1" customWidth="1"/>
    <col min="4871" max="4871" width="11.453125" style="1"/>
    <col min="4872" max="4872" width="17.453125" style="1" customWidth="1"/>
    <col min="4873" max="5120" width="11.453125" style="1"/>
    <col min="5121" max="5121" width="24.453125" style="1" customWidth="1"/>
    <col min="5122" max="5122" width="16.453125" style="1" customWidth="1"/>
    <col min="5123" max="5123" width="15.453125" style="1" customWidth="1"/>
    <col min="5124" max="5124" width="13.26953125" style="1" customWidth="1"/>
    <col min="5125" max="5125" width="22.81640625" style="1" customWidth="1"/>
    <col min="5126" max="5126" width="14.1796875" style="1" customWidth="1"/>
    <col min="5127" max="5127" width="11.453125" style="1"/>
    <col min="5128" max="5128" width="17.453125" style="1" customWidth="1"/>
    <col min="5129" max="5376" width="11.453125" style="1"/>
    <col min="5377" max="5377" width="24.453125" style="1" customWidth="1"/>
    <col min="5378" max="5378" width="16.453125" style="1" customWidth="1"/>
    <col min="5379" max="5379" width="15.453125" style="1" customWidth="1"/>
    <col min="5380" max="5380" width="13.26953125" style="1" customWidth="1"/>
    <col min="5381" max="5381" width="22.81640625" style="1" customWidth="1"/>
    <col min="5382" max="5382" width="14.1796875" style="1" customWidth="1"/>
    <col min="5383" max="5383" width="11.453125" style="1"/>
    <col min="5384" max="5384" width="17.453125" style="1" customWidth="1"/>
    <col min="5385" max="5632" width="11.453125" style="1"/>
    <col min="5633" max="5633" width="24.453125" style="1" customWidth="1"/>
    <col min="5634" max="5634" width="16.453125" style="1" customWidth="1"/>
    <col min="5635" max="5635" width="15.453125" style="1" customWidth="1"/>
    <col min="5636" max="5636" width="13.26953125" style="1" customWidth="1"/>
    <col min="5637" max="5637" width="22.81640625" style="1" customWidth="1"/>
    <col min="5638" max="5638" width="14.1796875" style="1" customWidth="1"/>
    <col min="5639" max="5639" width="11.453125" style="1"/>
    <col min="5640" max="5640" width="17.453125" style="1" customWidth="1"/>
    <col min="5641" max="5888" width="11.453125" style="1"/>
    <col min="5889" max="5889" width="24.453125" style="1" customWidth="1"/>
    <col min="5890" max="5890" width="16.453125" style="1" customWidth="1"/>
    <col min="5891" max="5891" width="15.453125" style="1" customWidth="1"/>
    <col min="5892" max="5892" width="13.26953125" style="1" customWidth="1"/>
    <col min="5893" max="5893" width="22.81640625" style="1" customWidth="1"/>
    <col min="5894" max="5894" width="14.1796875" style="1" customWidth="1"/>
    <col min="5895" max="5895" width="11.453125" style="1"/>
    <col min="5896" max="5896" width="17.453125" style="1" customWidth="1"/>
    <col min="5897" max="6144" width="11.453125" style="1"/>
    <col min="6145" max="6145" width="24.453125" style="1" customWidth="1"/>
    <col min="6146" max="6146" width="16.453125" style="1" customWidth="1"/>
    <col min="6147" max="6147" width="15.453125" style="1" customWidth="1"/>
    <col min="6148" max="6148" width="13.26953125" style="1" customWidth="1"/>
    <col min="6149" max="6149" width="22.81640625" style="1" customWidth="1"/>
    <col min="6150" max="6150" width="14.1796875" style="1" customWidth="1"/>
    <col min="6151" max="6151" width="11.453125" style="1"/>
    <col min="6152" max="6152" width="17.453125" style="1" customWidth="1"/>
    <col min="6153" max="6400" width="11.453125" style="1"/>
    <col min="6401" max="6401" width="24.453125" style="1" customWidth="1"/>
    <col min="6402" max="6402" width="16.453125" style="1" customWidth="1"/>
    <col min="6403" max="6403" width="15.453125" style="1" customWidth="1"/>
    <col min="6404" max="6404" width="13.26953125" style="1" customWidth="1"/>
    <col min="6405" max="6405" width="22.81640625" style="1" customWidth="1"/>
    <col min="6406" max="6406" width="14.1796875" style="1" customWidth="1"/>
    <col min="6407" max="6407" width="11.453125" style="1"/>
    <col min="6408" max="6408" width="17.453125" style="1" customWidth="1"/>
    <col min="6409" max="6656" width="11.453125" style="1"/>
    <col min="6657" max="6657" width="24.453125" style="1" customWidth="1"/>
    <col min="6658" max="6658" width="16.453125" style="1" customWidth="1"/>
    <col min="6659" max="6659" width="15.453125" style="1" customWidth="1"/>
    <col min="6660" max="6660" width="13.26953125" style="1" customWidth="1"/>
    <col min="6661" max="6661" width="22.81640625" style="1" customWidth="1"/>
    <col min="6662" max="6662" width="14.1796875" style="1" customWidth="1"/>
    <col min="6663" max="6663" width="11.453125" style="1"/>
    <col min="6664" max="6664" width="17.453125" style="1" customWidth="1"/>
    <col min="6665" max="6912" width="11.453125" style="1"/>
    <col min="6913" max="6913" width="24.453125" style="1" customWidth="1"/>
    <col min="6914" max="6914" width="16.453125" style="1" customWidth="1"/>
    <col min="6915" max="6915" width="15.453125" style="1" customWidth="1"/>
    <col min="6916" max="6916" width="13.26953125" style="1" customWidth="1"/>
    <col min="6917" max="6917" width="22.81640625" style="1" customWidth="1"/>
    <col min="6918" max="6918" width="14.1796875" style="1" customWidth="1"/>
    <col min="6919" max="6919" width="11.453125" style="1"/>
    <col min="6920" max="6920" width="17.453125" style="1" customWidth="1"/>
    <col min="6921" max="7168" width="11.453125" style="1"/>
    <col min="7169" max="7169" width="24.453125" style="1" customWidth="1"/>
    <col min="7170" max="7170" width="16.453125" style="1" customWidth="1"/>
    <col min="7171" max="7171" width="15.453125" style="1" customWidth="1"/>
    <col min="7172" max="7172" width="13.26953125" style="1" customWidth="1"/>
    <col min="7173" max="7173" width="22.81640625" style="1" customWidth="1"/>
    <col min="7174" max="7174" width="14.1796875" style="1" customWidth="1"/>
    <col min="7175" max="7175" width="11.453125" style="1"/>
    <col min="7176" max="7176" width="17.453125" style="1" customWidth="1"/>
    <col min="7177" max="7424" width="11.453125" style="1"/>
    <col min="7425" max="7425" width="24.453125" style="1" customWidth="1"/>
    <col min="7426" max="7426" width="16.453125" style="1" customWidth="1"/>
    <col min="7427" max="7427" width="15.453125" style="1" customWidth="1"/>
    <col min="7428" max="7428" width="13.26953125" style="1" customWidth="1"/>
    <col min="7429" max="7429" width="22.81640625" style="1" customWidth="1"/>
    <col min="7430" max="7430" width="14.1796875" style="1" customWidth="1"/>
    <col min="7431" max="7431" width="11.453125" style="1"/>
    <col min="7432" max="7432" width="17.453125" style="1" customWidth="1"/>
    <col min="7433" max="7680" width="11.453125" style="1"/>
    <col min="7681" max="7681" width="24.453125" style="1" customWidth="1"/>
    <col min="7682" max="7682" width="16.453125" style="1" customWidth="1"/>
    <col min="7683" max="7683" width="15.453125" style="1" customWidth="1"/>
    <col min="7684" max="7684" width="13.26953125" style="1" customWidth="1"/>
    <col min="7685" max="7685" width="22.81640625" style="1" customWidth="1"/>
    <col min="7686" max="7686" width="14.1796875" style="1" customWidth="1"/>
    <col min="7687" max="7687" width="11.453125" style="1"/>
    <col min="7688" max="7688" width="17.453125" style="1" customWidth="1"/>
    <col min="7689" max="7936" width="11.453125" style="1"/>
    <col min="7937" max="7937" width="24.453125" style="1" customWidth="1"/>
    <col min="7938" max="7938" width="16.453125" style="1" customWidth="1"/>
    <col min="7939" max="7939" width="15.453125" style="1" customWidth="1"/>
    <col min="7940" max="7940" width="13.26953125" style="1" customWidth="1"/>
    <col min="7941" max="7941" width="22.81640625" style="1" customWidth="1"/>
    <col min="7942" max="7942" width="14.1796875" style="1" customWidth="1"/>
    <col min="7943" max="7943" width="11.453125" style="1"/>
    <col min="7944" max="7944" width="17.453125" style="1" customWidth="1"/>
    <col min="7945" max="8192" width="11.453125" style="1"/>
    <col min="8193" max="8193" width="24.453125" style="1" customWidth="1"/>
    <col min="8194" max="8194" width="16.453125" style="1" customWidth="1"/>
    <col min="8195" max="8195" width="15.453125" style="1" customWidth="1"/>
    <col min="8196" max="8196" width="13.26953125" style="1" customWidth="1"/>
    <col min="8197" max="8197" width="22.81640625" style="1" customWidth="1"/>
    <col min="8198" max="8198" width="14.1796875" style="1" customWidth="1"/>
    <col min="8199" max="8199" width="11.453125" style="1"/>
    <col min="8200" max="8200" width="17.453125" style="1" customWidth="1"/>
    <col min="8201" max="8448" width="11.453125" style="1"/>
    <col min="8449" max="8449" width="24.453125" style="1" customWidth="1"/>
    <col min="8450" max="8450" width="16.453125" style="1" customWidth="1"/>
    <col min="8451" max="8451" width="15.453125" style="1" customWidth="1"/>
    <col min="8452" max="8452" width="13.26953125" style="1" customWidth="1"/>
    <col min="8453" max="8453" width="22.81640625" style="1" customWidth="1"/>
    <col min="8454" max="8454" width="14.1796875" style="1" customWidth="1"/>
    <col min="8455" max="8455" width="11.453125" style="1"/>
    <col min="8456" max="8456" width="17.453125" style="1" customWidth="1"/>
    <col min="8457" max="8704" width="11.453125" style="1"/>
    <col min="8705" max="8705" width="24.453125" style="1" customWidth="1"/>
    <col min="8706" max="8706" width="16.453125" style="1" customWidth="1"/>
    <col min="8707" max="8707" width="15.453125" style="1" customWidth="1"/>
    <col min="8708" max="8708" width="13.26953125" style="1" customWidth="1"/>
    <col min="8709" max="8709" width="22.81640625" style="1" customWidth="1"/>
    <col min="8710" max="8710" width="14.1796875" style="1" customWidth="1"/>
    <col min="8711" max="8711" width="11.453125" style="1"/>
    <col min="8712" max="8712" width="17.453125" style="1" customWidth="1"/>
    <col min="8713" max="8960" width="11.453125" style="1"/>
    <col min="8961" max="8961" width="24.453125" style="1" customWidth="1"/>
    <col min="8962" max="8962" width="16.453125" style="1" customWidth="1"/>
    <col min="8963" max="8963" width="15.453125" style="1" customWidth="1"/>
    <col min="8964" max="8964" width="13.26953125" style="1" customWidth="1"/>
    <col min="8965" max="8965" width="22.81640625" style="1" customWidth="1"/>
    <col min="8966" max="8966" width="14.1796875" style="1" customWidth="1"/>
    <col min="8967" max="8967" width="11.453125" style="1"/>
    <col min="8968" max="8968" width="17.453125" style="1" customWidth="1"/>
    <col min="8969" max="9216" width="11.453125" style="1"/>
    <col min="9217" max="9217" width="24.453125" style="1" customWidth="1"/>
    <col min="9218" max="9218" width="16.453125" style="1" customWidth="1"/>
    <col min="9219" max="9219" width="15.453125" style="1" customWidth="1"/>
    <col min="9220" max="9220" width="13.26953125" style="1" customWidth="1"/>
    <col min="9221" max="9221" width="22.81640625" style="1" customWidth="1"/>
    <col min="9222" max="9222" width="14.1796875" style="1" customWidth="1"/>
    <col min="9223" max="9223" width="11.453125" style="1"/>
    <col min="9224" max="9224" width="17.453125" style="1" customWidth="1"/>
    <col min="9225" max="9472" width="11.453125" style="1"/>
    <col min="9473" max="9473" width="24.453125" style="1" customWidth="1"/>
    <col min="9474" max="9474" width="16.453125" style="1" customWidth="1"/>
    <col min="9475" max="9475" width="15.453125" style="1" customWidth="1"/>
    <col min="9476" max="9476" width="13.26953125" style="1" customWidth="1"/>
    <col min="9477" max="9477" width="22.81640625" style="1" customWidth="1"/>
    <col min="9478" max="9478" width="14.1796875" style="1" customWidth="1"/>
    <col min="9479" max="9479" width="11.453125" style="1"/>
    <col min="9480" max="9480" width="17.453125" style="1" customWidth="1"/>
    <col min="9481" max="9728" width="11.453125" style="1"/>
    <col min="9729" max="9729" width="24.453125" style="1" customWidth="1"/>
    <col min="9730" max="9730" width="16.453125" style="1" customWidth="1"/>
    <col min="9731" max="9731" width="15.453125" style="1" customWidth="1"/>
    <col min="9732" max="9732" width="13.26953125" style="1" customWidth="1"/>
    <col min="9733" max="9733" width="22.81640625" style="1" customWidth="1"/>
    <col min="9734" max="9734" width="14.1796875" style="1" customWidth="1"/>
    <col min="9735" max="9735" width="11.453125" style="1"/>
    <col min="9736" max="9736" width="17.453125" style="1" customWidth="1"/>
    <col min="9737" max="9984" width="11.453125" style="1"/>
    <col min="9985" max="9985" width="24.453125" style="1" customWidth="1"/>
    <col min="9986" max="9986" width="16.453125" style="1" customWidth="1"/>
    <col min="9987" max="9987" width="15.453125" style="1" customWidth="1"/>
    <col min="9988" max="9988" width="13.26953125" style="1" customWidth="1"/>
    <col min="9989" max="9989" width="22.81640625" style="1" customWidth="1"/>
    <col min="9990" max="9990" width="14.1796875" style="1" customWidth="1"/>
    <col min="9991" max="9991" width="11.453125" style="1"/>
    <col min="9992" max="9992" width="17.453125" style="1" customWidth="1"/>
    <col min="9993" max="10240" width="11.453125" style="1"/>
    <col min="10241" max="10241" width="24.453125" style="1" customWidth="1"/>
    <col min="10242" max="10242" width="16.453125" style="1" customWidth="1"/>
    <col min="10243" max="10243" width="15.453125" style="1" customWidth="1"/>
    <col min="10244" max="10244" width="13.26953125" style="1" customWidth="1"/>
    <col min="10245" max="10245" width="22.81640625" style="1" customWidth="1"/>
    <col min="10246" max="10246" width="14.1796875" style="1" customWidth="1"/>
    <col min="10247" max="10247" width="11.453125" style="1"/>
    <col min="10248" max="10248" width="17.453125" style="1" customWidth="1"/>
    <col min="10249" max="10496" width="11.453125" style="1"/>
    <col min="10497" max="10497" width="24.453125" style="1" customWidth="1"/>
    <col min="10498" max="10498" width="16.453125" style="1" customWidth="1"/>
    <col min="10499" max="10499" width="15.453125" style="1" customWidth="1"/>
    <col min="10500" max="10500" width="13.26953125" style="1" customWidth="1"/>
    <col min="10501" max="10501" width="22.81640625" style="1" customWidth="1"/>
    <col min="10502" max="10502" width="14.1796875" style="1" customWidth="1"/>
    <col min="10503" max="10503" width="11.453125" style="1"/>
    <col min="10504" max="10504" width="17.453125" style="1" customWidth="1"/>
    <col min="10505" max="10752" width="11.453125" style="1"/>
    <col min="10753" max="10753" width="24.453125" style="1" customWidth="1"/>
    <col min="10754" max="10754" width="16.453125" style="1" customWidth="1"/>
    <col min="10755" max="10755" width="15.453125" style="1" customWidth="1"/>
    <col min="10756" max="10756" width="13.26953125" style="1" customWidth="1"/>
    <col min="10757" max="10757" width="22.81640625" style="1" customWidth="1"/>
    <col min="10758" max="10758" width="14.1796875" style="1" customWidth="1"/>
    <col min="10759" max="10759" width="11.453125" style="1"/>
    <col min="10760" max="10760" width="17.453125" style="1" customWidth="1"/>
    <col min="10761" max="11008" width="11.453125" style="1"/>
    <col min="11009" max="11009" width="24.453125" style="1" customWidth="1"/>
    <col min="11010" max="11010" width="16.453125" style="1" customWidth="1"/>
    <col min="11011" max="11011" width="15.453125" style="1" customWidth="1"/>
    <col min="11012" max="11012" width="13.26953125" style="1" customWidth="1"/>
    <col min="11013" max="11013" width="22.81640625" style="1" customWidth="1"/>
    <col min="11014" max="11014" width="14.1796875" style="1" customWidth="1"/>
    <col min="11015" max="11015" width="11.453125" style="1"/>
    <col min="11016" max="11016" width="17.453125" style="1" customWidth="1"/>
    <col min="11017" max="11264" width="11.453125" style="1"/>
    <col min="11265" max="11265" width="24.453125" style="1" customWidth="1"/>
    <col min="11266" max="11266" width="16.453125" style="1" customWidth="1"/>
    <col min="11267" max="11267" width="15.453125" style="1" customWidth="1"/>
    <col min="11268" max="11268" width="13.26953125" style="1" customWidth="1"/>
    <col min="11269" max="11269" width="22.81640625" style="1" customWidth="1"/>
    <col min="11270" max="11270" width="14.1796875" style="1" customWidth="1"/>
    <col min="11271" max="11271" width="11.453125" style="1"/>
    <col min="11272" max="11272" width="17.453125" style="1" customWidth="1"/>
    <col min="11273" max="11520" width="11.453125" style="1"/>
    <col min="11521" max="11521" width="24.453125" style="1" customWidth="1"/>
    <col min="11522" max="11522" width="16.453125" style="1" customWidth="1"/>
    <col min="11523" max="11523" width="15.453125" style="1" customWidth="1"/>
    <col min="11524" max="11524" width="13.26953125" style="1" customWidth="1"/>
    <col min="11525" max="11525" width="22.81640625" style="1" customWidth="1"/>
    <col min="11526" max="11526" width="14.1796875" style="1" customWidth="1"/>
    <col min="11527" max="11527" width="11.453125" style="1"/>
    <col min="11528" max="11528" width="17.453125" style="1" customWidth="1"/>
    <col min="11529" max="11776" width="11.453125" style="1"/>
    <col min="11777" max="11777" width="24.453125" style="1" customWidth="1"/>
    <col min="11778" max="11778" width="16.453125" style="1" customWidth="1"/>
    <col min="11779" max="11779" width="15.453125" style="1" customWidth="1"/>
    <col min="11780" max="11780" width="13.26953125" style="1" customWidth="1"/>
    <col min="11781" max="11781" width="22.81640625" style="1" customWidth="1"/>
    <col min="11782" max="11782" width="14.1796875" style="1" customWidth="1"/>
    <col min="11783" max="11783" width="11.453125" style="1"/>
    <col min="11784" max="11784" width="17.453125" style="1" customWidth="1"/>
    <col min="11785" max="12032" width="11.453125" style="1"/>
    <col min="12033" max="12033" width="24.453125" style="1" customWidth="1"/>
    <col min="12034" max="12034" width="16.453125" style="1" customWidth="1"/>
    <col min="12035" max="12035" width="15.453125" style="1" customWidth="1"/>
    <col min="12036" max="12036" width="13.26953125" style="1" customWidth="1"/>
    <col min="12037" max="12037" width="22.81640625" style="1" customWidth="1"/>
    <col min="12038" max="12038" width="14.1796875" style="1" customWidth="1"/>
    <col min="12039" max="12039" width="11.453125" style="1"/>
    <col min="12040" max="12040" width="17.453125" style="1" customWidth="1"/>
    <col min="12041" max="12288" width="11.453125" style="1"/>
    <col min="12289" max="12289" width="24.453125" style="1" customWidth="1"/>
    <col min="12290" max="12290" width="16.453125" style="1" customWidth="1"/>
    <col min="12291" max="12291" width="15.453125" style="1" customWidth="1"/>
    <col min="12292" max="12292" width="13.26953125" style="1" customWidth="1"/>
    <col min="12293" max="12293" width="22.81640625" style="1" customWidth="1"/>
    <col min="12294" max="12294" width="14.1796875" style="1" customWidth="1"/>
    <col min="12295" max="12295" width="11.453125" style="1"/>
    <col min="12296" max="12296" width="17.453125" style="1" customWidth="1"/>
    <col min="12297" max="12544" width="11.453125" style="1"/>
    <col min="12545" max="12545" width="24.453125" style="1" customWidth="1"/>
    <col min="12546" max="12546" width="16.453125" style="1" customWidth="1"/>
    <col min="12547" max="12547" width="15.453125" style="1" customWidth="1"/>
    <col min="12548" max="12548" width="13.26953125" style="1" customWidth="1"/>
    <col min="12549" max="12549" width="22.81640625" style="1" customWidth="1"/>
    <col min="12550" max="12550" width="14.1796875" style="1" customWidth="1"/>
    <col min="12551" max="12551" width="11.453125" style="1"/>
    <col min="12552" max="12552" width="17.453125" style="1" customWidth="1"/>
    <col min="12553" max="12800" width="11.453125" style="1"/>
    <col min="12801" max="12801" width="24.453125" style="1" customWidth="1"/>
    <col min="12802" max="12802" width="16.453125" style="1" customWidth="1"/>
    <col min="12803" max="12803" width="15.453125" style="1" customWidth="1"/>
    <col min="12804" max="12804" width="13.26953125" style="1" customWidth="1"/>
    <col min="12805" max="12805" width="22.81640625" style="1" customWidth="1"/>
    <col min="12806" max="12806" width="14.1796875" style="1" customWidth="1"/>
    <col min="12807" max="12807" width="11.453125" style="1"/>
    <col min="12808" max="12808" width="17.453125" style="1" customWidth="1"/>
    <col min="12809" max="13056" width="11.453125" style="1"/>
    <col min="13057" max="13057" width="24.453125" style="1" customWidth="1"/>
    <col min="13058" max="13058" width="16.453125" style="1" customWidth="1"/>
    <col min="13059" max="13059" width="15.453125" style="1" customWidth="1"/>
    <col min="13060" max="13060" width="13.26953125" style="1" customWidth="1"/>
    <col min="13061" max="13061" width="22.81640625" style="1" customWidth="1"/>
    <col min="13062" max="13062" width="14.1796875" style="1" customWidth="1"/>
    <col min="13063" max="13063" width="11.453125" style="1"/>
    <col min="13064" max="13064" width="17.453125" style="1" customWidth="1"/>
    <col min="13065" max="13312" width="11.453125" style="1"/>
    <col min="13313" max="13313" width="24.453125" style="1" customWidth="1"/>
    <col min="13314" max="13314" width="16.453125" style="1" customWidth="1"/>
    <col min="13315" max="13315" width="15.453125" style="1" customWidth="1"/>
    <col min="13316" max="13316" width="13.26953125" style="1" customWidth="1"/>
    <col min="13317" max="13317" width="22.81640625" style="1" customWidth="1"/>
    <col min="13318" max="13318" width="14.1796875" style="1" customWidth="1"/>
    <col min="13319" max="13319" width="11.453125" style="1"/>
    <col min="13320" max="13320" width="17.453125" style="1" customWidth="1"/>
    <col min="13321" max="13568" width="11.453125" style="1"/>
    <col min="13569" max="13569" width="24.453125" style="1" customWidth="1"/>
    <col min="13570" max="13570" width="16.453125" style="1" customWidth="1"/>
    <col min="13571" max="13571" width="15.453125" style="1" customWidth="1"/>
    <col min="13572" max="13572" width="13.26953125" style="1" customWidth="1"/>
    <col min="13573" max="13573" width="22.81640625" style="1" customWidth="1"/>
    <col min="13574" max="13574" width="14.1796875" style="1" customWidth="1"/>
    <col min="13575" max="13575" width="11.453125" style="1"/>
    <col min="13576" max="13576" width="17.453125" style="1" customWidth="1"/>
    <col min="13577" max="13824" width="11.453125" style="1"/>
    <col min="13825" max="13825" width="24.453125" style="1" customWidth="1"/>
    <col min="13826" max="13826" width="16.453125" style="1" customWidth="1"/>
    <col min="13827" max="13827" width="15.453125" style="1" customWidth="1"/>
    <col min="13828" max="13828" width="13.26953125" style="1" customWidth="1"/>
    <col min="13829" max="13829" width="22.81640625" style="1" customWidth="1"/>
    <col min="13830" max="13830" width="14.1796875" style="1" customWidth="1"/>
    <col min="13831" max="13831" width="11.453125" style="1"/>
    <col min="13832" max="13832" width="17.453125" style="1" customWidth="1"/>
    <col min="13833" max="14080" width="11.453125" style="1"/>
    <col min="14081" max="14081" width="24.453125" style="1" customWidth="1"/>
    <col min="14082" max="14082" width="16.453125" style="1" customWidth="1"/>
    <col min="14083" max="14083" width="15.453125" style="1" customWidth="1"/>
    <col min="14084" max="14084" width="13.26953125" style="1" customWidth="1"/>
    <col min="14085" max="14085" width="22.81640625" style="1" customWidth="1"/>
    <col min="14086" max="14086" width="14.1796875" style="1" customWidth="1"/>
    <col min="14087" max="14087" width="11.453125" style="1"/>
    <col min="14088" max="14088" width="17.453125" style="1" customWidth="1"/>
    <col min="14089" max="14336" width="11.453125" style="1"/>
    <col min="14337" max="14337" width="24.453125" style="1" customWidth="1"/>
    <col min="14338" max="14338" width="16.453125" style="1" customWidth="1"/>
    <col min="14339" max="14339" width="15.453125" style="1" customWidth="1"/>
    <col min="14340" max="14340" width="13.26953125" style="1" customWidth="1"/>
    <col min="14341" max="14341" width="22.81640625" style="1" customWidth="1"/>
    <col min="14342" max="14342" width="14.1796875" style="1" customWidth="1"/>
    <col min="14343" max="14343" width="11.453125" style="1"/>
    <col min="14344" max="14344" width="17.453125" style="1" customWidth="1"/>
    <col min="14345" max="14592" width="11.453125" style="1"/>
    <col min="14593" max="14593" width="24.453125" style="1" customWidth="1"/>
    <col min="14594" max="14594" width="16.453125" style="1" customWidth="1"/>
    <col min="14595" max="14595" width="15.453125" style="1" customWidth="1"/>
    <col min="14596" max="14596" width="13.26953125" style="1" customWidth="1"/>
    <col min="14597" max="14597" width="22.81640625" style="1" customWidth="1"/>
    <col min="14598" max="14598" width="14.1796875" style="1" customWidth="1"/>
    <col min="14599" max="14599" width="11.453125" style="1"/>
    <col min="14600" max="14600" width="17.453125" style="1" customWidth="1"/>
    <col min="14601" max="14848" width="11.453125" style="1"/>
    <col min="14849" max="14849" width="24.453125" style="1" customWidth="1"/>
    <col min="14850" max="14850" width="16.453125" style="1" customWidth="1"/>
    <col min="14851" max="14851" width="15.453125" style="1" customWidth="1"/>
    <col min="14852" max="14852" width="13.26953125" style="1" customWidth="1"/>
    <col min="14853" max="14853" width="22.81640625" style="1" customWidth="1"/>
    <col min="14854" max="14854" width="14.1796875" style="1" customWidth="1"/>
    <col min="14855" max="14855" width="11.453125" style="1"/>
    <col min="14856" max="14856" width="17.453125" style="1" customWidth="1"/>
    <col min="14857" max="15104" width="11.453125" style="1"/>
    <col min="15105" max="15105" width="24.453125" style="1" customWidth="1"/>
    <col min="15106" max="15106" width="16.453125" style="1" customWidth="1"/>
    <col min="15107" max="15107" width="15.453125" style="1" customWidth="1"/>
    <col min="15108" max="15108" width="13.26953125" style="1" customWidth="1"/>
    <col min="15109" max="15109" width="22.81640625" style="1" customWidth="1"/>
    <col min="15110" max="15110" width="14.1796875" style="1" customWidth="1"/>
    <col min="15111" max="15111" width="11.453125" style="1"/>
    <col min="15112" max="15112" width="17.453125" style="1" customWidth="1"/>
    <col min="15113" max="15360" width="11.453125" style="1"/>
    <col min="15361" max="15361" width="24.453125" style="1" customWidth="1"/>
    <col min="15362" max="15362" width="16.453125" style="1" customWidth="1"/>
    <col min="15363" max="15363" width="15.453125" style="1" customWidth="1"/>
    <col min="15364" max="15364" width="13.26953125" style="1" customWidth="1"/>
    <col min="15365" max="15365" width="22.81640625" style="1" customWidth="1"/>
    <col min="15366" max="15366" width="14.1796875" style="1" customWidth="1"/>
    <col min="15367" max="15367" width="11.453125" style="1"/>
    <col min="15368" max="15368" width="17.453125" style="1" customWidth="1"/>
    <col min="15369" max="15616" width="11.453125" style="1"/>
    <col min="15617" max="15617" width="24.453125" style="1" customWidth="1"/>
    <col min="15618" max="15618" width="16.453125" style="1" customWidth="1"/>
    <col min="15619" max="15619" width="15.453125" style="1" customWidth="1"/>
    <col min="15620" max="15620" width="13.26953125" style="1" customWidth="1"/>
    <col min="15621" max="15621" width="22.81640625" style="1" customWidth="1"/>
    <col min="15622" max="15622" width="14.1796875" style="1" customWidth="1"/>
    <col min="15623" max="15623" width="11.453125" style="1"/>
    <col min="15624" max="15624" width="17.453125" style="1" customWidth="1"/>
    <col min="15625" max="15872" width="11.453125" style="1"/>
    <col min="15873" max="15873" width="24.453125" style="1" customWidth="1"/>
    <col min="15874" max="15874" width="16.453125" style="1" customWidth="1"/>
    <col min="15875" max="15875" width="15.453125" style="1" customWidth="1"/>
    <col min="15876" max="15876" width="13.26953125" style="1" customWidth="1"/>
    <col min="15877" max="15877" width="22.81640625" style="1" customWidth="1"/>
    <col min="15878" max="15878" width="14.1796875" style="1" customWidth="1"/>
    <col min="15879" max="15879" width="11.453125" style="1"/>
    <col min="15880" max="15880" width="17.453125" style="1" customWidth="1"/>
    <col min="15881" max="16128" width="11.453125" style="1"/>
    <col min="16129" max="16129" width="24.453125" style="1" customWidth="1"/>
    <col min="16130" max="16130" width="16.453125" style="1" customWidth="1"/>
    <col min="16131" max="16131" width="15.453125" style="1" customWidth="1"/>
    <col min="16132" max="16132" width="13.26953125" style="1" customWidth="1"/>
    <col min="16133" max="16133" width="22.81640625" style="1" customWidth="1"/>
    <col min="16134" max="16134" width="14.1796875" style="1" customWidth="1"/>
    <col min="16135" max="16135" width="11.453125" style="1"/>
    <col min="16136" max="16136" width="17.453125" style="1" customWidth="1"/>
    <col min="16137" max="16384" width="11.453125" style="1"/>
  </cols>
  <sheetData>
    <row r="1" spans="1:21" ht="6.75" customHeight="1" thickBot="1" x14ac:dyDescent="0.35"/>
    <row r="2" spans="1:21" ht="16" thickBot="1" x14ac:dyDescent="0.35">
      <c r="A2" s="77" t="s">
        <v>8</v>
      </c>
      <c r="B2" s="78"/>
      <c r="C2" s="78"/>
      <c r="D2" s="78"/>
      <c r="E2" s="78"/>
      <c r="F2" s="78"/>
      <c r="G2" s="78"/>
      <c r="H2" s="78"/>
      <c r="I2" s="79"/>
    </row>
    <row r="3" spans="1:21" ht="5.25" customHeight="1" x14ac:dyDescent="0.3"/>
    <row r="4" spans="1:21" x14ac:dyDescent="0.3">
      <c r="A4" s="80" t="s">
        <v>77</v>
      </c>
    </row>
    <row r="5" spans="1:21" x14ac:dyDescent="0.3">
      <c r="A5" s="118" t="s">
        <v>54</v>
      </c>
    </row>
    <row r="6" spans="1:21" ht="26" x14ac:dyDescent="0.3">
      <c r="A6" s="82" t="s">
        <v>60</v>
      </c>
      <c r="B6" s="146" t="s">
        <v>35</v>
      </c>
      <c r="F6" s="27" t="s">
        <v>0</v>
      </c>
      <c r="G6" s="29" t="s">
        <v>1</v>
      </c>
      <c r="L6" s="147" t="s">
        <v>36</v>
      </c>
      <c r="M6" s="147" t="s">
        <v>37</v>
      </c>
      <c r="N6" s="147" t="s">
        <v>38</v>
      </c>
      <c r="O6" s="147" t="s">
        <v>39</v>
      </c>
      <c r="P6" s="147" t="s">
        <v>48</v>
      </c>
      <c r="Q6" s="147" t="s">
        <v>49</v>
      </c>
      <c r="R6" s="147" t="s">
        <v>50</v>
      </c>
      <c r="S6" s="147" t="s">
        <v>51</v>
      </c>
      <c r="T6" s="147" t="s">
        <v>52</v>
      </c>
      <c r="U6" s="147" t="s">
        <v>53</v>
      </c>
    </row>
    <row r="7" spans="1:21" x14ac:dyDescent="0.3">
      <c r="A7" s="83"/>
      <c r="B7" s="148">
        <v>60</v>
      </c>
      <c r="F7" s="28">
        <v>1</v>
      </c>
      <c r="G7" s="30">
        <f>B7</f>
        <v>60</v>
      </c>
      <c r="L7" s="159">
        <v>6</v>
      </c>
      <c r="M7" s="27">
        <v>12</v>
      </c>
      <c r="N7" s="162">
        <v>18</v>
      </c>
      <c r="O7" s="27">
        <v>24</v>
      </c>
      <c r="P7" s="162">
        <v>30</v>
      </c>
      <c r="Q7" s="27">
        <v>36</v>
      </c>
      <c r="R7" s="162">
        <v>42</v>
      </c>
      <c r="S7" s="27">
        <v>48</v>
      </c>
      <c r="T7" s="162">
        <v>54</v>
      </c>
      <c r="U7" s="27">
        <v>60</v>
      </c>
    </row>
    <row r="8" spans="1:21" x14ac:dyDescent="0.3">
      <c r="A8" s="194" t="s">
        <v>63</v>
      </c>
      <c r="B8" s="149">
        <v>50.989855151067744</v>
      </c>
      <c r="F8" s="17"/>
      <c r="G8" s="18" t="s">
        <v>9</v>
      </c>
      <c r="H8" s="76">
        <f>G7*F7</f>
        <v>60</v>
      </c>
      <c r="I8" s="19" t="str">
        <f>G6</f>
        <v>meses</v>
      </c>
      <c r="L8" s="171">
        <v>5.9220779220779223</v>
      </c>
      <c r="M8" s="175">
        <v>11.699213630406291</v>
      </c>
      <c r="N8" s="172">
        <v>17.261189412111172</v>
      </c>
      <c r="O8" s="175">
        <v>22.526144913270045</v>
      </c>
      <c r="P8" s="172">
        <v>27.48929376944659</v>
      </c>
      <c r="Q8" s="175">
        <v>32.268681709487318</v>
      </c>
      <c r="R8" s="172">
        <v>37.017234888624557</v>
      </c>
      <c r="S8" s="172">
        <v>41.744005713729052</v>
      </c>
      <c r="T8" s="172">
        <v>46.394285016532535</v>
      </c>
      <c r="U8" s="175">
        <v>50.989855151067744</v>
      </c>
    </row>
    <row r="9" spans="1:21" x14ac:dyDescent="0.3">
      <c r="A9" s="194"/>
      <c r="B9" s="149">
        <v>46.099534111125216</v>
      </c>
      <c r="L9" s="173">
        <v>5.6739130434782608</v>
      </c>
      <c r="M9" s="176">
        <v>10.889367197589323</v>
      </c>
      <c r="N9" s="174">
        <v>15.839384439240645</v>
      </c>
      <c r="O9" s="176">
        <v>20.561621347810664</v>
      </c>
      <c r="P9" s="174">
        <v>25.093870400308603</v>
      </c>
      <c r="Q9" s="176">
        <v>29.472847256738827</v>
      </c>
      <c r="R9" s="174">
        <v>33.741129576255574</v>
      </c>
      <c r="S9" s="174">
        <v>37.912804682779139</v>
      </c>
      <c r="T9" s="174">
        <v>42.040567419760357</v>
      </c>
      <c r="U9" s="176">
        <v>46.099534111125216</v>
      </c>
    </row>
    <row r="10" spans="1:21" ht="39" x14ac:dyDescent="0.3">
      <c r="D10" s="84" t="s">
        <v>15</v>
      </c>
      <c r="E10" s="85" t="s">
        <v>44</v>
      </c>
      <c r="F10" s="3"/>
      <c r="H10" s="85" t="s">
        <v>45</v>
      </c>
      <c r="I10" s="3"/>
      <c r="L10" s="154" t="s">
        <v>47</v>
      </c>
      <c r="M10" s="154" t="s">
        <v>47</v>
      </c>
      <c r="N10" s="154" t="s">
        <v>47</v>
      </c>
      <c r="O10" s="154" t="s">
        <v>47</v>
      </c>
      <c r="P10" s="153" t="s">
        <v>46</v>
      </c>
      <c r="Q10" s="154" t="s">
        <v>47</v>
      </c>
      <c r="R10" s="154" t="s">
        <v>47</v>
      </c>
      <c r="S10" s="154" t="s">
        <v>47</v>
      </c>
      <c r="T10" s="154" t="s">
        <v>47</v>
      </c>
      <c r="U10" s="154" t="s">
        <v>47</v>
      </c>
    </row>
    <row r="11" spans="1:21" x14ac:dyDescent="0.3">
      <c r="C11" s="2" t="s">
        <v>10</v>
      </c>
      <c r="D11" s="3">
        <f>B7</f>
        <v>60</v>
      </c>
      <c r="E11" s="20">
        <f>H8</f>
        <v>60</v>
      </c>
      <c r="F11" s="3" t="str">
        <f>G6</f>
        <v>meses</v>
      </c>
      <c r="H11" s="4">
        <f>G7-E11</f>
        <v>0</v>
      </c>
      <c r="I11" s="3" t="str">
        <f>G6</f>
        <v>meses</v>
      </c>
    </row>
    <row r="12" spans="1:21" x14ac:dyDescent="0.3">
      <c r="A12" s="194" t="s">
        <v>63</v>
      </c>
      <c r="B12" s="82"/>
      <c r="C12" s="86" t="s">
        <v>69</v>
      </c>
      <c r="D12" s="4">
        <f>B8</f>
        <v>50.989855151067744</v>
      </c>
      <c r="E12" s="5">
        <f>D12*E11/D11</f>
        <v>50.989855151067744</v>
      </c>
      <c r="F12" s="3" t="str">
        <f>G6</f>
        <v>meses</v>
      </c>
      <c r="H12" s="4">
        <f>G7-E12</f>
        <v>9.0101448489322564</v>
      </c>
      <c r="I12" s="3" t="str">
        <f>G6</f>
        <v>meses</v>
      </c>
      <c r="O12" s="177"/>
    </row>
    <row r="13" spans="1:21" x14ac:dyDescent="0.3">
      <c r="A13" s="194"/>
      <c r="B13" s="82"/>
      <c r="C13" s="86" t="s">
        <v>70</v>
      </c>
      <c r="D13" s="4">
        <f>B9</f>
        <v>46.099534111125216</v>
      </c>
      <c r="E13" s="5">
        <f>D13*E11/D11</f>
        <v>46.099534111125216</v>
      </c>
      <c r="F13" s="3" t="str">
        <f>G6</f>
        <v>meses</v>
      </c>
      <c r="H13" s="4">
        <f>G7-E13</f>
        <v>13.900465888874784</v>
      </c>
      <c r="I13" s="4" t="str">
        <f>G6</f>
        <v>meses</v>
      </c>
      <c r="O13" s="177"/>
    </row>
    <row r="14" spans="1:21" x14ac:dyDescent="0.3">
      <c r="I14" s="6"/>
      <c r="O14" s="177"/>
    </row>
    <row r="15" spans="1:21" x14ac:dyDescent="0.3">
      <c r="E15" s="7" t="s">
        <v>2</v>
      </c>
      <c r="F15" s="178">
        <f>E12-E13</f>
        <v>4.8903210399425276</v>
      </c>
      <c r="G15" s="8" t="str">
        <f>F12</f>
        <v>meses</v>
      </c>
      <c r="H15" s="8" t="s">
        <v>3</v>
      </c>
      <c r="I15" s="87">
        <f>H8</f>
        <v>60</v>
      </c>
      <c r="J15" s="10" t="str">
        <f>G6</f>
        <v>meses</v>
      </c>
      <c r="O15" s="177"/>
    </row>
    <row r="16" spans="1:21" x14ac:dyDescent="0.3">
      <c r="E16" s="11"/>
      <c r="F16" s="179">
        <f>F15*(365.25/12)</f>
        <v>148.8491466532507</v>
      </c>
      <c r="G16" s="21" t="s">
        <v>4</v>
      </c>
      <c r="H16" s="12" t="s">
        <v>5</v>
      </c>
      <c r="I16" s="88">
        <f>H8</f>
        <v>60</v>
      </c>
      <c r="J16" s="14" t="str">
        <f>G6</f>
        <v>meses</v>
      </c>
      <c r="O16" s="177"/>
    </row>
    <row r="17" spans="1:22" ht="13.5" thickBot="1" x14ac:dyDescent="0.35">
      <c r="O17" s="177"/>
    </row>
    <row r="18" spans="1:22" ht="49.5" customHeight="1" thickBot="1" x14ac:dyDescent="0.35">
      <c r="A18" s="187" t="s">
        <v>79</v>
      </c>
      <c r="B18" s="188"/>
      <c r="C18" s="188"/>
      <c r="D18" s="188"/>
      <c r="E18" s="189"/>
      <c r="G18" s="190" t="s">
        <v>71</v>
      </c>
      <c r="H18" s="191"/>
      <c r="I18" s="192"/>
      <c r="J18" s="35"/>
      <c r="K18" s="35"/>
      <c r="O18" s="177"/>
    </row>
    <row r="19" spans="1:22" ht="38.25" customHeight="1" x14ac:dyDescent="0.3">
      <c r="A19" s="22"/>
      <c r="B19" s="33" t="str">
        <f>C12</f>
        <v>Grupo A: NeoAdyuvante + Estándar; n= 231</v>
      </c>
      <c r="C19" s="33" t="str">
        <f>C13</f>
        <v>Grupo B: Estándar; n= 230</v>
      </c>
      <c r="D19" s="89"/>
      <c r="E19" s="89"/>
      <c r="F19" s="89"/>
      <c r="G19" s="34" t="str">
        <f>C12</f>
        <v>Grupo A: NeoAdyuvante + Estándar; n= 231</v>
      </c>
      <c r="H19" s="34" t="str">
        <f>C13</f>
        <v>Grupo B: Estándar; n= 230</v>
      </c>
      <c r="I19" s="89"/>
      <c r="J19" s="89"/>
      <c r="K19" s="89"/>
      <c r="O19" s="177"/>
    </row>
    <row r="20" spans="1:22" ht="52" x14ac:dyDescent="0.3">
      <c r="A20" s="23" t="s">
        <v>11</v>
      </c>
      <c r="B20" s="119" t="s">
        <v>6</v>
      </c>
      <c r="C20" s="120" t="s">
        <v>6</v>
      </c>
      <c r="D20" s="119" t="s">
        <v>7</v>
      </c>
      <c r="E20" s="119" t="s">
        <v>7</v>
      </c>
      <c r="G20" s="32" t="s">
        <v>16</v>
      </c>
      <c r="H20" s="32" t="s">
        <v>16</v>
      </c>
      <c r="I20" s="32" t="s">
        <v>17</v>
      </c>
      <c r="J20" s="35"/>
      <c r="K20" s="35"/>
      <c r="O20" s="177"/>
    </row>
    <row r="21" spans="1:22" ht="14.25" customHeight="1" x14ac:dyDescent="0.3">
      <c r="A21" s="24" t="str">
        <f>CONCATENATE(G7," ",G6)</f>
        <v>60 meses</v>
      </c>
      <c r="B21" s="34" t="str">
        <f>F12</f>
        <v>meses</v>
      </c>
      <c r="C21" s="64" t="str">
        <f>F12</f>
        <v>meses</v>
      </c>
      <c r="D21" s="34" t="str">
        <f>G15</f>
        <v>meses</v>
      </c>
      <c r="E21" s="34" t="str">
        <f>G16</f>
        <v>días</v>
      </c>
      <c r="F21" s="35"/>
      <c r="G21" s="34" t="s">
        <v>1</v>
      </c>
      <c r="H21" s="34" t="s">
        <v>1</v>
      </c>
      <c r="I21" s="34" t="s">
        <v>1</v>
      </c>
      <c r="J21" s="35"/>
      <c r="K21" s="35"/>
      <c r="O21" s="177"/>
    </row>
    <row r="22" spans="1:22" s="25" customFormat="1" ht="5.25" customHeight="1" x14ac:dyDescent="0.3">
      <c r="A22" s="90"/>
      <c r="B22" s="89"/>
      <c r="C22" s="89"/>
      <c r="D22" s="89"/>
      <c r="E22" s="89"/>
      <c r="F22" s="35"/>
      <c r="G22" s="89"/>
      <c r="H22" s="90"/>
      <c r="I22" s="90"/>
      <c r="J22" s="35"/>
      <c r="K22" s="35"/>
      <c r="L22" s="1"/>
      <c r="M22" s="1"/>
      <c r="N22" s="1"/>
      <c r="O22" s="1"/>
      <c r="P22" s="1"/>
      <c r="Q22" s="1"/>
      <c r="R22" s="1"/>
      <c r="S22" s="1"/>
      <c r="T22" s="1"/>
      <c r="U22" s="1"/>
      <c r="V22" s="1"/>
    </row>
    <row r="23" spans="1:22" ht="30.5" customHeight="1" x14ac:dyDescent="0.45">
      <c r="A23" s="91" t="str">
        <f>A6</f>
        <v>Supervivencia Libre de metástasis (mFS)</v>
      </c>
      <c r="B23" s="92">
        <f>E12</f>
        <v>50.989855151067744</v>
      </c>
      <c r="C23" s="92">
        <f>E13</f>
        <v>46.099534111125216</v>
      </c>
      <c r="D23" s="92">
        <f>F15</f>
        <v>4.8903210399425276</v>
      </c>
      <c r="E23" s="180">
        <f>F16</f>
        <v>148.8491466532507</v>
      </c>
      <c r="F23" s="93"/>
      <c r="G23" s="92" t="s">
        <v>55</v>
      </c>
      <c r="H23" s="92" t="s">
        <v>55</v>
      </c>
      <c r="I23" s="185" t="s">
        <v>68</v>
      </c>
      <c r="J23" s="35"/>
      <c r="K23" s="35"/>
    </row>
    <row r="24" spans="1:22" ht="3.75" customHeight="1" x14ac:dyDescent="0.3">
      <c r="A24" s="94"/>
      <c r="B24" s="95"/>
      <c r="C24" s="95"/>
      <c r="D24" s="95"/>
      <c r="E24" s="35"/>
      <c r="F24" s="35"/>
      <c r="G24" s="96"/>
      <c r="H24" s="35"/>
      <c r="I24" s="35"/>
      <c r="J24" s="35"/>
      <c r="K24" s="35"/>
    </row>
    <row r="25" spans="1:22" ht="39" customHeight="1" x14ac:dyDescent="0.3">
      <c r="A25" s="193" t="s">
        <v>76</v>
      </c>
      <c r="B25" s="193"/>
      <c r="C25" s="193"/>
      <c r="D25" s="193"/>
      <c r="E25" s="193"/>
      <c r="F25" s="35"/>
      <c r="G25" s="35"/>
      <c r="H25" s="35"/>
      <c r="I25" s="35"/>
      <c r="J25" s="35"/>
      <c r="K25" s="35"/>
    </row>
    <row r="26" spans="1:22" x14ac:dyDescent="0.3">
      <c r="A26" s="35"/>
      <c r="B26" s="35"/>
      <c r="C26" s="35"/>
      <c r="D26" s="35"/>
      <c r="E26" s="35"/>
      <c r="F26" s="35"/>
      <c r="G26" s="100" t="s">
        <v>31</v>
      </c>
      <c r="H26" s="101" t="str">
        <f>F11</f>
        <v>meses</v>
      </c>
      <c r="I26" s="35"/>
      <c r="J26" s="35"/>
      <c r="K26" s="101" t="s">
        <v>4</v>
      </c>
    </row>
    <row r="27" spans="1:22" x14ac:dyDescent="0.3">
      <c r="A27" s="35"/>
      <c r="B27" s="35"/>
      <c r="C27" s="35"/>
      <c r="D27" s="35"/>
      <c r="E27" s="35"/>
      <c r="F27" s="35"/>
      <c r="G27" s="102" t="s">
        <v>12</v>
      </c>
      <c r="H27" s="103">
        <f>G7-H28-H29</f>
        <v>9.0101448489322564</v>
      </c>
      <c r="I27" s="104">
        <f>H27/H30</f>
        <v>0.15016908081553762</v>
      </c>
      <c r="J27" s="35"/>
      <c r="K27" s="105">
        <f>H27*365.25/12</f>
        <v>274.24628383937556</v>
      </c>
    </row>
    <row r="28" spans="1:22" x14ac:dyDescent="0.3">
      <c r="A28" s="35"/>
      <c r="B28" s="35"/>
      <c r="C28" s="35"/>
      <c r="D28" s="35"/>
      <c r="E28" s="35"/>
      <c r="F28" s="106"/>
      <c r="G28" s="107" t="s">
        <v>14</v>
      </c>
      <c r="H28" s="108">
        <f>D23</f>
        <v>4.8903210399425276</v>
      </c>
      <c r="I28" s="109">
        <f>H28/H30</f>
        <v>8.1505350665708798E-2</v>
      </c>
      <c r="J28" s="35"/>
      <c r="K28" s="110">
        <f t="shared" ref="K28:K30" si="0">H28*365.25/12</f>
        <v>148.8491466532507</v>
      </c>
    </row>
    <row r="29" spans="1:22" x14ac:dyDescent="0.3">
      <c r="A29" s="35"/>
      <c r="B29" s="35"/>
      <c r="C29" s="35"/>
      <c r="D29" s="35"/>
      <c r="E29" s="35"/>
      <c r="F29" s="111"/>
      <c r="G29" s="112" t="s">
        <v>13</v>
      </c>
      <c r="H29" s="113">
        <f>C23</f>
        <v>46.099534111125216</v>
      </c>
      <c r="I29" s="114">
        <f>H29/H30</f>
        <v>0.76832556851875355</v>
      </c>
      <c r="J29" s="111"/>
      <c r="K29" s="115">
        <f t="shared" si="0"/>
        <v>1403.1545695073737</v>
      </c>
    </row>
    <row r="30" spans="1:22" x14ac:dyDescent="0.3">
      <c r="A30" s="35"/>
      <c r="B30" s="35"/>
      <c r="C30" s="35"/>
      <c r="D30" s="35"/>
      <c r="E30" s="35"/>
      <c r="F30" s="101"/>
      <c r="G30" s="101"/>
      <c r="H30" s="116">
        <f>SUM(H27:H29)</f>
        <v>60</v>
      </c>
      <c r="I30" s="35"/>
      <c r="J30" s="35"/>
      <c r="K30" s="117">
        <f t="shared" si="0"/>
        <v>1826.25</v>
      </c>
    </row>
    <row r="31" spans="1:22" x14ac:dyDescent="0.3">
      <c r="A31" s="35"/>
      <c r="B31" s="35"/>
      <c r="C31" s="35"/>
      <c r="D31" s="35"/>
      <c r="E31" s="35"/>
      <c r="F31" s="35"/>
      <c r="G31" s="35"/>
      <c r="H31" s="35"/>
      <c r="I31" s="35"/>
      <c r="J31" s="35"/>
      <c r="K31" s="35"/>
    </row>
    <row r="32" spans="1:22" x14ac:dyDescent="0.3">
      <c r="A32" s="35"/>
      <c r="B32" s="35"/>
      <c r="C32" s="35"/>
      <c r="D32" s="35"/>
      <c r="E32" s="35"/>
      <c r="F32" s="35"/>
      <c r="G32" s="35"/>
      <c r="H32" s="35"/>
      <c r="I32" s="35"/>
      <c r="J32" s="35"/>
      <c r="K32" s="35"/>
    </row>
    <row r="33" spans="1:11" x14ac:dyDescent="0.3">
      <c r="A33" s="35"/>
      <c r="B33" s="35"/>
      <c r="C33" s="35"/>
      <c r="D33" s="35"/>
      <c r="E33" s="35"/>
      <c r="F33" s="35"/>
      <c r="G33" s="35"/>
      <c r="H33" s="35"/>
      <c r="I33" s="35"/>
      <c r="J33" s="35"/>
      <c r="K33" s="35"/>
    </row>
    <row r="34" spans="1:11" x14ac:dyDescent="0.3">
      <c r="A34" s="35"/>
      <c r="B34" s="35"/>
      <c r="C34" s="35"/>
      <c r="D34" s="35"/>
      <c r="E34" s="35"/>
      <c r="F34" s="35"/>
      <c r="G34" s="35"/>
      <c r="H34" s="35"/>
      <c r="I34" s="35"/>
      <c r="J34" s="35"/>
      <c r="K34" s="35"/>
    </row>
    <row r="35" spans="1:11" x14ac:dyDescent="0.3">
      <c r="A35" s="35"/>
      <c r="B35" s="35"/>
      <c r="C35" s="35"/>
      <c r="D35" s="35"/>
      <c r="E35" s="35"/>
      <c r="F35" s="35"/>
      <c r="G35" s="35"/>
      <c r="H35" s="35"/>
      <c r="I35" s="35"/>
      <c r="J35" s="35"/>
      <c r="K35" s="35"/>
    </row>
    <row r="36" spans="1:11" x14ac:dyDescent="0.3">
      <c r="A36" s="35"/>
      <c r="B36" s="35"/>
      <c r="C36" s="35"/>
      <c r="D36" s="35"/>
      <c r="E36" s="35"/>
      <c r="F36" s="35"/>
      <c r="G36" s="35"/>
      <c r="H36" s="35"/>
      <c r="I36" s="35"/>
      <c r="J36" s="35"/>
      <c r="K36" s="35"/>
    </row>
    <row r="37" spans="1:11" x14ac:dyDescent="0.3">
      <c r="A37" s="35"/>
      <c r="B37" s="35"/>
      <c r="C37" s="35"/>
      <c r="D37" s="35"/>
      <c r="E37" s="35"/>
      <c r="F37" s="35"/>
      <c r="G37" s="35"/>
      <c r="H37" s="35"/>
      <c r="I37" s="35"/>
      <c r="J37" s="35"/>
      <c r="K37" s="35"/>
    </row>
    <row r="38" spans="1:11" x14ac:dyDescent="0.3">
      <c r="A38" s="35"/>
      <c r="B38" s="35"/>
      <c r="C38" s="35"/>
      <c r="D38" s="35"/>
      <c r="E38" s="35"/>
      <c r="F38" s="35"/>
      <c r="G38" s="35"/>
      <c r="H38" s="35"/>
      <c r="I38" s="35"/>
      <c r="J38" s="35"/>
      <c r="K38" s="35"/>
    </row>
    <row r="39" spans="1:11" x14ac:dyDescent="0.3">
      <c r="A39" s="35"/>
      <c r="B39" s="35"/>
      <c r="C39" s="35"/>
      <c r="D39" s="35"/>
      <c r="E39" s="35"/>
      <c r="F39" s="35"/>
      <c r="G39" s="35"/>
      <c r="H39" s="35"/>
      <c r="I39" s="35"/>
      <c r="J39" s="35"/>
      <c r="K39" s="35"/>
    </row>
    <row r="40" spans="1:11" x14ac:dyDescent="0.3">
      <c r="A40" s="35"/>
      <c r="B40" s="35"/>
      <c r="C40" s="35"/>
      <c r="D40" s="35"/>
      <c r="E40" s="35"/>
      <c r="F40" s="35"/>
      <c r="G40" s="35"/>
      <c r="H40" s="35"/>
      <c r="I40" s="35"/>
      <c r="J40" s="35"/>
      <c r="K40" s="35"/>
    </row>
    <row r="41" spans="1:11" x14ac:dyDescent="0.3">
      <c r="A41" s="35"/>
      <c r="B41" s="35"/>
      <c r="C41" s="35"/>
      <c r="D41" s="35"/>
      <c r="E41" s="35"/>
      <c r="F41" s="35"/>
      <c r="G41" s="35"/>
      <c r="H41" s="35"/>
      <c r="I41" s="35"/>
      <c r="J41" s="35"/>
      <c r="K41" s="35"/>
    </row>
    <row r="42" spans="1:11" x14ac:dyDescent="0.3">
      <c r="A42" s="35"/>
      <c r="B42" s="35"/>
      <c r="C42" s="35"/>
      <c r="D42" s="35"/>
      <c r="E42" s="35"/>
      <c r="F42" s="35"/>
      <c r="G42" s="35"/>
      <c r="H42" s="35"/>
      <c r="I42" s="35"/>
      <c r="J42" s="35"/>
      <c r="K42" s="35"/>
    </row>
    <row r="43" spans="1:11" x14ac:dyDescent="0.3">
      <c r="A43" s="35"/>
      <c r="B43" s="35"/>
      <c r="C43" s="35"/>
      <c r="D43" s="35"/>
      <c r="E43" s="35"/>
      <c r="F43" s="35"/>
      <c r="G43" s="35"/>
      <c r="H43" s="35"/>
      <c r="I43" s="35"/>
      <c r="J43" s="35"/>
      <c r="K43" s="35"/>
    </row>
    <row r="44" spans="1:11" x14ac:dyDescent="0.3">
      <c r="A44" s="35"/>
      <c r="B44" s="35"/>
      <c r="C44" s="35"/>
      <c r="D44" s="35"/>
      <c r="E44" s="35"/>
      <c r="F44" s="35"/>
      <c r="G44" s="35"/>
      <c r="H44" s="35"/>
      <c r="I44" s="35"/>
      <c r="J44" s="35"/>
      <c r="K44" s="35"/>
    </row>
    <row r="45" spans="1:11" x14ac:dyDescent="0.3">
      <c r="A45" s="35"/>
      <c r="B45" s="35"/>
      <c r="C45" s="35"/>
      <c r="D45" s="35"/>
      <c r="E45" s="35"/>
      <c r="F45" s="35"/>
      <c r="G45" s="35"/>
      <c r="H45" s="35"/>
      <c r="I45" s="35"/>
      <c r="J45" s="35"/>
      <c r="K45" s="35"/>
    </row>
    <row r="46" spans="1:11" x14ac:dyDescent="0.3">
      <c r="A46" s="35"/>
      <c r="B46" s="35"/>
      <c r="C46" s="35"/>
      <c r="D46" s="35"/>
      <c r="E46" s="35"/>
      <c r="F46" s="35"/>
      <c r="G46" s="35"/>
      <c r="H46" s="35"/>
      <c r="I46" s="35"/>
      <c r="J46" s="35"/>
      <c r="K46" s="35"/>
    </row>
    <row r="47" spans="1:11" x14ac:dyDescent="0.3">
      <c r="A47" s="35"/>
      <c r="B47" s="35"/>
      <c r="C47" s="35"/>
      <c r="D47" s="35"/>
      <c r="E47" s="35"/>
      <c r="F47" s="35"/>
      <c r="G47" s="35"/>
      <c r="H47" s="35"/>
      <c r="I47" s="35"/>
      <c r="J47" s="35"/>
      <c r="K47" s="35"/>
    </row>
    <row r="48" spans="1:11" x14ac:dyDescent="0.3">
      <c r="A48" s="35"/>
      <c r="B48" s="35"/>
      <c r="C48" s="35"/>
      <c r="D48" s="35"/>
      <c r="E48" s="35"/>
      <c r="F48" s="35"/>
      <c r="G48" s="35"/>
      <c r="H48" s="35"/>
      <c r="I48" s="35"/>
      <c r="J48" s="35"/>
      <c r="K48" s="35"/>
    </row>
    <row r="49" spans="1:11" x14ac:dyDescent="0.3">
      <c r="A49" s="35"/>
      <c r="B49" s="35"/>
      <c r="C49" s="35"/>
      <c r="D49" s="35"/>
      <c r="E49" s="35"/>
      <c r="F49" s="35"/>
      <c r="G49" s="35"/>
      <c r="H49" s="35"/>
      <c r="I49" s="35"/>
      <c r="J49" s="35"/>
      <c r="K49" s="35"/>
    </row>
    <row r="50" spans="1:11" x14ac:dyDescent="0.3">
      <c r="A50" s="35"/>
      <c r="B50" s="35"/>
      <c r="C50" s="35"/>
      <c r="D50" s="35"/>
      <c r="E50" s="35"/>
      <c r="F50" s="35"/>
      <c r="G50" s="35"/>
      <c r="H50" s="35"/>
      <c r="I50" s="35"/>
      <c r="J50" s="35"/>
      <c r="K50" s="35"/>
    </row>
    <row r="51" spans="1:11" x14ac:dyDescent="0.3">
      <c r="A51" s="35"/>
      <c r="B51" s="35"/>
      <c r="C51" s="35"/>
      <c r="D51" s="35"/>
      <c r="E51" s="35"/>
      <c r="F51" s="35"/>
      <c r="G51" s="35"/>
      <c r="H51" s="35"/>
      <c r="I51" s="35"/>
      <c r="J51" s="35"/>
      <c r="K51" s="35"/>
    </row>
    <row r="52" spans="1:11" x14ac:dyDescent="0.3">
      <c r="A52" s="35"/>
      <c r="B52" s="35"/>
      <c r="C52" s="35"/>
      <c r="D52" s="35"/>
      <c r="E52" s="35"/>
      <c r="F52" s="35"/>
      <c r="G52" s="35"/>
      <c r="H52" s="35"/>
      <c r="I52" s="35"/>
      <c r="J52" s="35"/>
      <c r="K52" s="35"/>
    </row>
  </sheetData>
  <mergeCells count="5">
    <mergeCell ref="A18:E18"/>
    <mergeCell ref="G18:I18"/>
    <mergeCell ref="A25:E25"/>
    <mergeCell ref="A8:A9"/>
    <mergeCell ref="A12:A13"/>
  </mergeCells>
  <phoneticPr fontId="20" type="noConversion"/>
  <pageMargins left="0.7" right="0.7" top="0.75" bottom="0.75" header="0.3" footer="0.3"/>
  <pageSetup paperSize="9"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9FDF97-8D1C-4E5E-B11F-50B29B6C3F9E}">
  <dimension ref="A1:AD80"/>
  <sheetViews>
    <sheetView topLeftCell="A3" zoomScale="55" zoomScaleNormal="55" workbookViewId="0">
      <selection activeCell="A4" sqref="A4:AD4"/>
    </sheetView>
  </sheetViews>
  <sheetFormatPr baseColWidth="10" defaultRowHeight="14.5" x14ac:dyDescent="0.35"/>
  <cols>
    <col min="1" max="1" width="15.1796875" customWidth="1"/>
    <col min="3" max="3" width="12.54296875" customWidth="1"/>
    <col min="4" max="4" width="15" customWidth="1"/>
    <col min="5" max="5" width="5.453125" customWidth="1"/>
    <col min="6" max="31" width="3.7265625" customWidth="1"/>
    <col min="36" max="36" width="7.453125" customWidth="1"/>
  </cols>
  <sheetData>
    <row r="1" spans="1:30" hidden="1" x14ac:dyDescent="0.35">
      <c r="A1" s="36" t="str">
        <f>B7</f>
        <v>meses</v>
      </c>
      <c r="B1" s="36" t="s">
        <v>18</v>
      </c>
      <c r="C1" s="36" t="s">
        <v>19</v>
      </c>
      <c r="D1" s="36" t="s">
        <v>20</v>
      </c>
      <c r="E1" s="36"/>
      <c r="F1" s="36"/>
    </row>
    <row r="2" spans="1:30" hidden="1" x14ac:dyDescent="0.35">
      <c r="A2" s="36" t="s">
        <v>21</v>
      </c>
      <c r="B2" s="36" t="s">
        <v>22</v>
      </c>
      <c r="C2" s="36" t="s">
        <v>23</v>
      </c>
      <c r="D2" s="36" t="s">
        <v>24</v>
      </c>
      <c r="E2" s="36" t="str">
        <f>CONCATENATE(B2," ",B5," ",C2," ",B11," ",B7)</f>
        <v>puede representarse llegando los 10 pacientes, a los 60 meses</v>
      </c>
      <c r="F2" s="36"/>
      <c r="G2" s="125" t="str">
        <f>CONCATENATE(A2," ",E2,D2)</f>
        <v>NO puede representarse llegando los 10 pacientes, a los 60 meses, pues habría que recortar o ampliar los tiempos respectivos de uno o más pacientes "libres de evento" o "con evento"</v>
      </c>
    </row>
    <row r="3" spans="1:30" ht="6.5" customHeight="1" thickBot="1" x14ac:dyDescent="0.4">
      <c r="A3" s="37"/>
      <c r="C3" s="37"/>
      <c r="D3" s="37"/>
      <c r="E3" s="37"/>
      <c r="F3" s="37"/>
      <c r="G3" s="37"/>
      <c r="H3" s="37"/>
      <c r="I3" s="37"/>
      <c r="J3" s="37"/>
      <c r="K3" s="37"/>
      <c r="L3" s="37"/>
      <c r="M3" s="37"/>
      <c r="N3" s="37"/>
      <c r="O3" s="37"/>
      <c r="P3" s="37"/>
      <c r="Q3" s="38"/>
      <c r="R3" s="38"/>
      <c r="S3" s="38"/>
      <c r="T3" s="38"/>
      <c r="U3" s="38"/>
      <c r="V3" s="38"/>
      <c r="W3" s="38"/>
      <c r="X3" s="38"/>
      <c r="Y3" s="38"/>
      <c r="Z3" s="38"/>
    </row>
    <row r="4" spans="1:30" ht="46.5" customHeight="1" thickBot="1" x14ac:dyDescent="0.4">
      <c r="A4" s="196" t="s">
        <v>65</v>
      </c>
      <c r="B4" s="197"/>
      <c r="C4" s="197"/>
      <c r="D4" s="197"/>
      <c r="E4" s="197"/>
      <c r="F4" s="197"/>
      <c r="G4" s="197"/>
      <c r="H4" s="197"/>
      <c r="I4" s="197"/>
      <c r="J4" s="197"/>
      <c r="K4" s="197"/>
      <c r="L4" s="197"/>
      <c r="M4" s="197"/>
      <c r="N4" s="197"/>
      <c r="O4" s="197"/>
      <c r="P4" s="197"/>
      <c r="Q4" s="197"/>
      <c r="R4" s="197"/>
      <c r="S4" s="197"/>
      <c r="T4" s="197"/>
      <c r="U4" s="197"/>
      <c r="V4" s="197"/>
      <c r="W4" s="197"/>
      <c r="X4" s="197"/>
      <c r="Y4" s="197"/>
      <c r="Z4" s="197"/>
      <c r="AA4" s="197"/>
      <c r="AB4" s="197"/>
      <c r="AC4" s="197"/>
      <c r="AD4" s="198"/>
    </row>
    <row r="5" spans="1:30" ht="26" x14ac:dyDescent="0.35">
      <c r="A5" s="73" t="s">
        <v>32</v>
      </c>
      <c r="B5" s="39">
        <f>E5+D5+C5</f>
        <v>10</v>
      </c>
      <c r="C5" s="126">
        <v>2</v>
      </c>
      <c r="D5" s="127">
        <v>1</v>
      </c>
      <c r="E5" s="128">
        <v>7</v>
      </c>
      <c r="G5" s="80"/>
      <c r="H5" s="80" t="s">
        <v>77</v>
      </c>
      <c r="I5" s="37"/>
      <c r="J5" s="37"/>
      <c r="K5" s="37"/>
      <c r="L5" s="37"/>
      <c r="M5" s="37"/>
      <c r="N5" s="37"/>
      <c r="O5" s="37"/>
      <c r="P5" s="37"/>
      <c r="Q5" s="37"/>
      <c r="R5" s="37"/>
      <c r="S5" s="37"/>
      <c r="T5" s="37"/>
      <c r="U5" s="37"/>
    </row>
    <row r="6" spans="1:30" ht="15" customHeight="1" x14ac:dyDescent="0.35">
      <c r="A6" s="37"/>
      <c r="B6" s="181">
        <f>C8/C5</f>
        <v>45.050724244661282</v>
      </c>
      <c r="C6" s="181">
        <f>45*C5</f>
        <v>90</v>
      </c>
      <c r="D6" s="182">
        <f>D8/(C5+D5)</f>
        <v>46.334886296249273</v>
      </c>
      <c r="E6" s="183">
        <f>46*(C5+D5)</f>
        <v>138</v>
      </c>
      <c r="F6" s="37"/>
      <c r="G6" s="81"/>
      <c r="H6" s="81" t="s">
        <v>54</v>
      </c>
      <c r="I6" s="37"/>
      <c r="J6" s="37"/>
      <c r="K6" s="37"/>
      <c r="L6" s="37"/>
      <c r="M6" s="37"/>
      <c r="N6" s="37"/>
      <c r="O6" s="37"/>
      <c r="P6" s="37"/>
      <c r="Q6" s="37"/>
      <c r="R6" s="37"/>
      <c r="S6" s="37"/>
      <c r="T6" s="37"/>
      <c r="U6" s="37"/>
    </row>
    <row r="7" spans="1:30" ht="39" x14ac:dyDescent="0.35">
      <c r="A7" s="74" t="s">
        <v>31</v>
      </c>
      <c r="B7" s="40" t="s">
        <v>1</v>
      </c>
      <c r="C7" s="41" t="str">
        <f>CONCATENATE(A1," ",B1," ",B5," ",C1)</f>
        <v>meses de los 10 del grupo Interv</v>
      </c>
      <c r="D7" s="41" t="str">
        <f>CONCATENATE(A1," ",B1," ",B5," ",D1)</f>
        <v>meses de los 10 del grupo Contr</v>
      </c>
      <c r="E7" s="181"/>
      <c r="F7" s="37"/>
      <c r="G7" s="37"/>
      <c r="H7" s="37"/>
      <c r="I7" s="37"/>
      <c r="J7" s="37"/>
      <c r="K7" s="37"/>
      <c r="L7" s="37"/>
      <c r="M7" s="37"/>
      <c r="N7" s="37"/>
      <c r="O7" s="37"/>
      <c r="P7" s="37"/>
      <c r="Q7" s="37"/>
      <c r="R7" s="37"/>
      <c r="S7" s="37"/>
      <c r="T7" s="37"/>
      <c r="U7" s="37"/>
    </row>
    <row r="8" spans="1:30" ht="26.5" x14ac:dyDescent="0.35">
      <c r="A8" s="42" t="s">
        <v>12</v>
      </c>
      <c r="B8" s="43">
        <v>9.0101448489322564</v>
      </c>
      <c r="C8" s="44">
        <f>B8*B5</f>
        <v>90.101448489322564</v>
      </c>
      <c r="D8" s="199">
        <f>(B8+B9)*B5</f>
        <v>139.00465888874783</v>
      </c>
      <c r="E8" s="184">
        <f>C8-C6</f>
        <v>0.10144848932256423</v>
      </c>
      <c r="F8" s="45"/>
      <c r="G8" s="129"/>
      <c r="H8" s="37"/>
      <c r="I8" s="37"/>
      <c r="J8" s="37"/>
      <c r="K8" s="37"/>
      <c r="L8" s="37"/>
      <c r="M8" s="37"/>
      <c r="N8" s="37"/>
      <c r="O8" s="37"/>
      <c r="P8" s="37"/>
      <c r="Q8" s="37"/>
      <c r="R8" s="37"/>
      <c r="S8" s="37"/>
      <c r="T8" s="37"/>
      <c r="U8" s="37"/>
    </row>
    <row r="9" spans="1:30" ht="26.5" x14ac:dyDescent="0.35">
      <c r="A9" s="46" t="s">
        <v>14</v>
      </c>
      <c r="B9" s="47">
        <v>4.8903210399425276</v>
      </c>
      <c r="C9" s="200">
        <f>(B10+B9)*B5</f>
        <v>509.89855151067741</v>
      </c>
      <c r="D9" s="199"/>
      <c r="E9" s="183">
        <f>D8-E6</f>
        <v>1.0046588887478265</v>
      </c>
      <c r="F9" s="48"/>
      <c r="G9" s="129"/>
      <c r="H9" s="37"/>
      <c r="I9" s="37"/>
      <c r="J9" s="37"/>
      <c r="K9" s="37"/>
      <c r="L9" s="37"/>
      <c r="M9" s="37"/>
      <c r="N9" s="37"/>
      <c r="O9" s="37"/>
      <c r="P9" s="37"/>
      <c r="Q9" s="37"/>
      <c r="R9" s="37"/>
      <c r="S9" s="37"/>
      <c r="T9" s="37"/>
      <c r="U9" s="37"/>
    </row>
    <row r="10" spans="1:30" ht="26.5" x14ac:dyDescent="0.35">
      <c r="A10" s="49" t="s">
        <v>13</v>
      </c>
      <c r="B10" s="50">
        <v>46.099534111125216</v>
      </c>
      <c r="C10" s="200"/>
      <c r="D10" s="51">
        <f>B10*B5</f>
        <v>460.99534111125217</v>
      </c>
      <c r="E10" s="183">
        <f>D8-C8</f>
        <v>48.903210399425262</v>
      </c>
      <c r="F10" s="48"/>
      <c r="G10" s="130"/>
      <c r="H10" s="37"/>
      <c r="I10" s="37"/>
      <c r="J10" s="37"/>
      <c r="K10" s="37"/>
      <c r="L10" s="37"/>
      <c r="M10" s="37"/>
      <c r="N10" s="37"/>
      <c r="O10" s="37"/>
      <c r="P10" s="37"/>
      <c r="Q10" s="37"/>
      <c r="R10" s="37"/>
      <c r="S10" s="37"/>
      <c r="T10" s="37"/>
      <c r="U10" s="37"/>
    </row>
    <row r="11" spans="1:30" x14ac:dyDescent="0.35">
      <c r="A11" s="2"/>
      <c r="B11" s="52">
        <v>60</v>
      </c>
      <c r="C11" s="53">
        <f>C8+C9</f>
        <v>600</v>
      </c>
      <c r="D11" s="53">
        <f>D8+D10</f>
        <v>600</v>
      </c>
      <c r="E11" s="54"/>
      <c r="F11" s="54"/>
      <c r="G11" s="54"/>
      <c r="H11" s="37"/>
      <c r="I11" s="37"/>
      <c r="J11" s="37"/>
      <c r="K11" s="37"/>
      <c r="L11" s="37"/>
      <c r="M11" s="37"/>
      <c r="N11" s="37"/>
      <c r="O11" s="37"/>
      <c r="P11" s="37"/>
      <c r="Q11" s="37"/>
      <c r="R11" s="37"/>
      <c r="S11" s="37"/>
      <c r="T11" s="37"/>
      <c r="U11" s="37"/>
    </row>
    <row r="12" spans="1:30" ht="9" customHeight="1" x14ac:dyDescent="0.35">
      <c r="A12" s="37"/>
      <c r="B12" s="37"/>
      <c r="C12" s="37"/>
      <c r="D12" s="37"/>
      <c r="E12" s="37"/>
      <c r="F12" s="37"/>
      <c r="G12" s="37"/>
      <c r="H12" s="37"/>
      <c r="I12" s="37"/>
      <c r="J12" s="37"/>
      <c r="K12" s="37"/>
      <c r="L12" s="37"/>
      <c r="M12" s="37"/>
      <c r="N12" s="37"/>
      <c r="O12" s="37"/>
      <c r="P12" s="37"/>
      <c r="Q12" s="37"/>
      <c r="R12" s="37"/>
      <c r="S12" s="37"/>
      <c r="T12" s="37"/>
      <c r="U12" s="37"/>
    </row>
    <row r="13" spans="1:30" x14ac:dyDescent="0.35">
      <c r="A13" s="37"/>
      <c r="B13" s="37"/>
      <c r="C13" s="55">
        <f>(E5+D5)*B11</f>
        <v>480</v>
      </c>
      <c r="D13" s="55">
        <f>E5*B11</f>
        <v>420</v>
      </c>
      <c r="E13" s="37"/>
      <c r="F13" s="56" t="s">
        <v>26</v>
      </c>
      <c r="G13" s="37"/>
      <c r="H13" s="37"/>
      <c r="I13" s="37"/>
      <c r="J13" s="37"/>
      <c r="K13" s="37"/>
      <c r="L13" s="37"/>
      <c r="M13" s="37"/>
      <c r="N13" s="37"/>
      <c r="O13" s="37"/>
      <c r="P13" s="37"/>
      <c r="Q13" s="37"/>
      <c r="R13" s="37"/>
      <c r="S13" s="37"/>
      <c r="T13" s="37"/>
      <c r="U13" s="37"/>
      <c r="V13" s="37"/>
    </row>
    <row r="14" spans="1:30" ht="36" customHeight="1" x14ac:dyDescent="0.35">
      <c r="A14" s="201" t="s">
        <v>27</v>
      </c>
      <c r="B14" s="201"/>
      <c r="C14" s="57">
        <f>C9-C13</f>
        <v>29.898551510677407</v>
      </c>
      <c r="D14" s="57">
        <f>D10-D13</f>
        <v>40.995341111252174</v>
      </c>
      <c r="F14" s="206" t="str">
        <f>IF((AND(((B9+B10)/B11)&gt;((D5+E5)/B5),(B10/B11)&gt;(E5/B5))),E2,G2)</f>
        <v>puede representarse llegando los 10 pacientes, a los 60 meses</v>
      </c>
      <c r="G14" s="206"/>
      <c r="H14" s="206"/>
      <c r="I14" s="206"/>
      <c r="J14" s="206"/>
      <c r="K14" s="206"/>
      <c r="L14" s="206"/>
      <c r="M14" s="206"/>
      <c r="N14" s="206"/>
      <c r="O14" s="206"/>
      <c r="P14" s="206"/>
      <c r="Q14" s="206"/>
      <c r="R14" s="206"/>
      <c r="S14" s="206"/>
      <c r="T14" s="131"/>
      <c r="U14" s="37"/>
      <c r="V14" s="37"/>
    </row>
    <row r="15" spans="1:30" ht="15" thickBot="1" x14ac:dyDescent="0.4">
      <c r="G15" s="31" t="s">
        <v>73</v>
      </c>
      <c r="H15" s="31"/>
      <c r="I15" s="31"/>
      <c r="J15" s="31"/>
      <c r="K15" s="31"/>
      <c r="L15" s="31"/>
      <c r="M15" s="31"/>
      <c r="N15" s="31"/>
      <c r="O15" s="31"/>
      <c r="T15" s="31" t="s">
        <v>72</v>
      </c>
    </row>
    <row r="16" spans="1:30" ht="19.5" customHeight="1" thickBot="1" x14ac:dyDescent="0.4">
      <c r="A16" s="132" t="s">
        <v>64</v>
      </c>
      <c r="B16" s="133"/>
      <c r="C16" s="134"/>
      <c r="G16" s="31" t="s">
        <v>43</v>
      </c>
      <c r="H16" s="31"/>
      <c r="I16" s="31"/>
      <c r="J16" s="31"/>
      <c r="K16" s="31"/>
      <c r="L16" s="31"/>
      <c r="M16" s="31"/>
      <c r="N16" s="31"/>
      <c r="P16" s="152" t="s">
        <v>47</v>
      </c>
      <c r="T16" s="31" t="s">
        <v>43</v>
      </c>
      <c r="U16" s="31"/>
      <c r="V16" s="31"/>
    </row>
    <row r="17" spans="1:29" ht="18.5" x14ac:dyDescent="0.35">
      <c r="A17" s="135" t="s">
        <v>63</v>
      </c>
      <c r="B17" s="135"/>
      <c r="C17" s="135"/>
      <c r="D17" s="58"/>
      <c r="G17" s="62">
        <v>1</v>
      </c>
      <c r="H17" s="62">
        <v>2</v>
      </c>
      <c r="I17" s="62">
        <v>3</v>
      </c>
      <c r="J17" s="62">
        <v>4</v>
      </c>
      <c r="K17" s="62">
        <v>5</v>
      </c>
      <c r="L17" s="62">
        <v>6</v>
      </c>
      <c r="M17" s="62">
        <v>7</v>
      </c>
      <c r="N17" s="97">
        <v>8</v>
      </c>
      <c r="O17" s="136">
        <v>9</v>
      </c>
      <c r="P17" s="136">
        <v>10</v>
      </c>
      <c r="T17" s="62">
        <v>1</v>
      </c>
      <c r="U17" s="62">
        <v>2</v>
      </c>
      <c r="V17" s="62">
        <v>3</v>
      </c>
      <c r="W17" s="62">
        <v>4</v>
      </c>
      <c r="X17" s="62">
        <v>5</v>
      </c>
      <c r="Y17" s="62">
        <v>6</v>
      </c>
      <c r="Z17" s="62">
        <v>7</v>
      </c>
      <c r="AA17" s="98">
        <v>8</v>
      </c>
      <c r="AB17" s="136">
        <v>9</v>
      </c>
      <c r="AC17" s="136">
        <v>10</v>
      </c>
    </row>
    <row r="18" spans="1:29" x14ac:dyDescent="0.35">
      <c r="A18" s="135" t="s">
        <v>69</v>
      </c>
      <c r="B18" s="135"/>
      <c r="C18" s="135"/>
      <c r="E18" s="195" t="s">
        <v>59</v>
      </c>
      <c r="F18" s="60">
        <v>1</v>
      </c>
      <c r="G18" s="61"/>
      <c r="H18" s="61"/>
      <c r="I18" s="61"/>
      <c r="J18" s="61"/>
      <c r="K18" s="61"/>
      <c r="L18" s="61"/>
      <c r="M18" s="61"/>
      <c r="N18" s="63"/>
      <c r="O18" s="61"/>
      <c r="P18" s="61"/>
      <c r="R18" s="195" t="s">
        <v>59</v>
      </c>
      <c r="S18" s="60">
        <v>1</v>
      </c>
      <c r="T18" s="61"/>
      <c r="U18" s="61"/>
      <c r="V18" s="61"/>
      <c r="W18" s="61"/>
      <c r="X18" s="61"/>
      <c r="Y18" s="61"/>
      <c r="Z18" s="61"/>
      <c r="AA18" s="63"/>
      <c r="AB18" s="61"/>
      <c r="AC18" s="61"/>
    </row>
    <row r="19" spans="1:29" x14ac:dyDescent="0.35">
      <c r="A19" s="135" t="s">
        <v>70</v>
      </c>
      <c r="D19" s="59"/>
      <c r="E19" s="195"/>
      <c r="F19" s="60">
        <v>2</v>
      </c>
      <c r="G19" s="61"/>
      <c r="H19" s="61"/>
      <c r="I19" s="61"/>
      <c r="J19" s="61"/>
      <c r="K19" s="61"/>
      <c r="L19" s="61"/>
      <c r="M19" s="61"/>
      <c r="N19" s="63"/>
      <c r="O19" s="61"/>
      <c r="P19" s="61"/>
      <c r="R19" s="195"/>
      <c r="S19" s="60">
        <v>2</v>
      </c>
      <c r="T19" s="61"/>
      <c r="U19" s="61"/>
      <c r="V19" s="61"/>
      <c r="W19" s="61"/>
      <c r="X19" s="61"/>
      <c r="Y19" s="61"/>
      <c r="Z19" s="61"/>
      <c r="AA19" s="63"/>
      <c r="AB19" s="61"/>
      <c r="AC19" s="61"/>
    </row>
    <row r="20" spans="1:29" x14ac:dyDescent="0.35">
      <c r="E20" s="195"/>
      <c r="F20" s="60">
        <v>3</v>
      </c>
      <c r="G20" s="61"/>
      <c r="H20" s="61"/>
      <c r="I20" s="61"/>
      <c r="J20" s="61"/>
      <c r="K20" s="61"/>
      <c r="L20" s="61"/>
      <c r="M20" s="61"/>
      <c r="N20" s="63"/>
      <c r="O20" s="61"/>
      <c r="P20" s="61"/>
      <c r="R20" s="195"/>
      <c r="S20" s="60">
        <v>3</v>
      </c>
      <c r="T20" s="61"/>
      <c r="U20" s="61"/>
      <c r="V20" s="61"/>
      <c r="W20" s="61"/>
      <c r="X20" s="61"/>
      <c r="Y20" s="61"/>
      <c r="Z20" s="61"/>
      <c r="AA20" s="63"/>
      <c r="AB20" s="61"/>
      <c r="AC20" s="61"/>
    </row>
    <row r="21" spans="1:29" ht="15" thickBot="1" x14ac:dyDescent="0.4">
      <c r="E21" s="195"/>
      <c r="F21" s="60">
        <v>4</v>
      </c>
      <c r="G21" s="61"/>
      <c r="H21" s="61"/>
      <c r="I21" s="61"/>
      <c r="J21" s="61"/>
      <c r="K21" s="61"/>
      <c r="L21" s="61"/>
      <c r="M21" s="61"/>
      <c r="N21" s="63"/>
      <c r="O21" s="61"/>
      <c r="P21" s="61"/>
      <c r="R21" s="195"/>
      <c r="S21" s="60">
        <v>4</v>
      </c>
      <c r="T21" s="61"/>
      <c r="U21" s="61"/>
      <c r="V21" s="61"/>
      <c r="W21" s="61"/>
      <c r="X21" s="61"/>
      <c r="Y21" s="61"/>
      <c r="Z21" s="61"/>
      <c r="AA21" s="63"/>
      <c r="AB21" s="61"/>
      <c r="AC21" s="61"/>
    </row>
    <row r="22" spans="1:29" x14ac:dyDescent="0.35">
      <c r="A22" s="65" t="s">
        <v>41</v>
      </c>
      <c r="B22" s="66"/>
      <c r="C22" s="66"/>
      <c r="D22" s="67"/>
      <c r="E22" s="195"/>
      <c r="F22" s="60">
        <v>5</v>
      </c>
      <c r="G22" s="61"/>
      <c r="H22" s="61"/>
      <c r="I22" s="61"/>
      <c r="J22" s="61"/>
      <c r="K22" s="61"/>
      <c r="L22" s="61"/>
      <c r="M22" s="61"/>
      <c r="N22" s="63"/>
      <c r="O22" s="61"/>
      <c r="P22" s="61"/>
      <c r="R22" s="195"/>
      <c r="S22" s="60">
        <v>5</v>
      </c>
      <c r="T22" s="61"/>
      <c r="U22" s="61"/>
      <c r="V22" s="61"/>
      <c r="W22" s="61"/>
      <c r="X22" s="61"/>
      <c r="Y22" s="61"/>
      <c r="Z22" s="61"/>
      <c r="AA22" s="63"/>
      <c r="AB22" s="61"/>
      <c r="AC22" s="61"/>
    </row>
    <row r="23" spans="1:29" x14ac:dyDescent="0.35">
      <c r="A23" s="68" t="s">
        <v>28</v>
      </c>
      <c r="B23" s="137" t="s">
        <v>29</v>
      </c>
      <c r="C23" s="137" t="s">
        <v>30</v>
      </c>
      <c r="D23" s="69" t="s">
        <v>25</v>
      </c>
      <c r="E23" s="195"/>
      <c r="F23" s="60">
        <v>6</v>
      </c>
      <c r="G23" s="61"/>
      <c r="H23" s="61"/>
      <c r="I23" s="61"/>
      <c r="J23" s="61"/>
      <c r="K23" s="61"/>
      <c r="L23" s="61"/>
      <c r="M23" s="61"/>
      <c r="N23" s="63"/>
      <c r="O23" s="61"/>
      <c r="P23" s="61"/>
      <c r="R23" s="195"/>
      <c r="S23" s="60">
        <v>6</v>
      </c>
      <c r="T23" s="61"/>
      <c r="U23" s="61"/>
      <c r="V23" s="61"/>
      <c r="W23" s="61"/>
      <c r="X23" s="61"/>
      <c r="Y23" s="61"/>
      <c r="Z23" s="61"/>
      <c r="AA23" s="63"/>
      <c r="AB23" s="61"/>
      <c r="AC23" s="61"/>
    </row>
    <row r="24" spans="1:29" x14ac:dyDescent="0.35">
      <c r="A24" s="139">
        <f>1-B26</f>
        <v>4.8314071249851098E-2</v>
      </c>
      <c r="B24" s="140">
        <f>1-A26</f>
        <v>0.15281962978906594</v>
      </c>
      <c r="C24" s="140">
        <f>B24-A24</f>
        <v>0.10450555853921484</v>
      </c>
      <c r="D24" s="141">
        <f>1/C24</f>
        <v>9.5688690054200158</v>
      </c>
      <c r="F24" s="60">
        <v>7</v>
      </c>
      <c r="G24" s="61"/>
      <c r="H24" s="61"/>
      <c r="I24" s="61"/>
      <c r="J24" s="61"/>
      <c r="K24" s="61"/>
      <c r="L24" s="61"/>
      <c r="M24" s="61"/>
      <c r="N24" s="63"/>
      <c r="O24" s="61"/>
      <c r="P24" s="61"/>
      <c r="S24" s="60">
        <v>7</v>
      </c>
      <c r="T24" s="61"/>
      <c r="U24" s="61"/>
      <c r="V24" s="61"/>
      <c r="W24" s="61"/>
      <c r="X24" s="61"/>
      <c r="Y24" s="61"/>
      <c r="Z24" s="61"/>
      <c r="AA24" s="63"/>
      <c r="AB24" s="61"/>
      <c r="AC24" s="61"/>
    </row>
    <row r="25" spans="1:29" ht="15" thickBot="1" x14ac:dyDescent="0.4">
      <c r="A25" s="75" t="s">
        <v>33</v>
      </c>
      <c r="B25" s="70">
        <f>A24*D24</f>
        <v>0.46231101890835447</v>
      </c>
      <c r="C25" s="71">
        <f>C24*D24</f>
        <v>0.99999999999999989</v>
      </c>
      <c r="D25" s="144">
        <f>(1-B24)*D24</f>
        <v>8.1065579865116622</v>
      </c>
      <c r="F25" s="60">
        <v>8</v>
      </c>
      <c r="G25" s="61"/>
      <c r="H25" s="61"/>
      <c r="I25" s="61"/>
      <c r="J25" s="61"/>
      <c r="K25" s="61"/>
      <c r="L25" s="61"/>
      <c r="M25" s="61"/>
      <c r="N25" s="63"/>
      <c r="O25" s="61"/>
      <c r="P25" s="61"/>
      <c r="S25" s="60">
        <v>8</v>
      </c>
      <c r="T25" s="61"/>
      <c r="U25" s="61"/>
      <c r="V25" s="61"/>
      <c r="W25" s="61"/>
      <c r="X25" s="61"/>
      <c r="Y25" s="61"/>
      <c r="Z25" s="61"/>
      <c r="AA25" s="63"/>
      <c r="AB25" s="61"/>
      <c r="AC25" s="61"/>
    </row>
    <row r="26" spans="1:29" x14ac:dyDescent="0.35">
      <c r="A26" s="142">
        <v>0.84718037021093406</v>
      </c>
      <c r="B26" s="142">
        <v>0.9516859287501489</v>
      </c>
      <c r="D26" s="151" t="s">
        <v>47</v>
      </c>
      <c r="F26" s="60">
        <v>9</v>
      </c>
      <c r="G26" s="61"/>
      <c r="H26" s="61"/>
      <c r="I26" s="61"/>
      <c r="J26" s="61"/>
      <c r="K26" s="61"/>
      <c r="L26" s="61"/>
      <c r="M26" s="61"/>
      <c r="N26" s="63"/>
      <c r="O26" s="61"/>
      <c r="P26" s="61"/>
      <c r="S26" s="60">
        <v>9</v>
      </c>
      <c r="T26" s="61"/>
      <c r="U26" s="61"/>
      <c r="V26" s="61"/>
      <c r="W26" s="61"/>
      <c r="X26" s="61"/>
      <c r="Y26" s="61"/>
      <c r="Z26" s="61"/>
      <c r="AA26" s="63"/>
      <c r="AB26" s="61"/>
      <c r="AC26" s="61"/>
    </row>
    <row r="27" spans="1:29" ht="15" thickBot="1" x14ac:dyDescent="0.4">
      <c r="B27" s="143"/>
      <c r="C27" s="143"/>
      <c r="D27" s="143"/>
      <c r="F27" s="60">
        <v>10</v>
      </c>
      <c r="G27" s="61"/>
      <c r="H27" s="61"/>
      <c r="I27" s="61"/>
      <c r="J27" s="61"/>
      <c r="K27" s="61"/>
      <c r="L27" s="61"/>
      <c r="M27" s="61"/>
      <c r="N27" s="63"/>
      <c r="O27" s="61"/>
      <c r="P27" s="61"/>
      <c r="S27" s="60">
        <v>10</v>
      </c>
      <c r="T27" s="61"/>
      <c r="U27" s="61"/>
      <c r="V27" s="61"/>
      <c r="W27" s="61"/>
      <c r="X27" s="61"/>
      <c r="Y27" s="61"/>
      <c r="Z27" s="61"/>
      <c r="AA27" s="63"/>
      <c r="AB27" s="61"/>
      <c r="AC27" s="61"/>
    </row>
    <row r="28" spans="1:29" x14ac:dyDescent="0.35">
      <c r="A28" s="65" t="s">
        <v>42</v>
      </c>
      <c r="B28" s="66"/>
      <c r="C28" s="66"/>
      <c r="D28" s="67"/>
      <c r="F28" s="60">
        <v>11</v>
      </c>
      <c r="G28" s="61"/>
      <c r="H28" s="61"/>
      <c r="I28" s="61"/>
      <c r="J28" s="61"/>
      <c r="K28" s="61"/>
      <c r="L28" s="61"/>
      <c r="M28" s="61"/>
      <c r="N28" s="63"/>
      <c r="O28" s="61"/>
      <c r="P28" s="61"/>
      <c r="S28" s="60">
        <v>11</v>
      </c>
      <c r="T28" s="61"/>
      <c r="U28" s="61"/>
      <c r="V28" s="61"/>
      <c r="W28" s="61"/>
      <c r="X28" s="61"/>
      <c r="Y28" s="61"/>
      <c r="Z28" s="61"/>
      <c r="AA28" s="63"/>
      <c r="AB28" s="61"/>
      <c r="AC28" s="61"/>
    </row>
    <row r="29" spans="1:29" x14ac:dyDescent="0.35">
      <c r="A29" s="68" t="s">
        <v>28</v>
      </c>
      <c r="B29" s="137" t="s">
        <v>29</v>
      </c>
      <c r="C29" s="137" t="s">
        <v>30</v>
      </c>
      <c r="D29" s="69" t="s">
        <v>25</v>
      </c>
      <c r="F29" s="60">
        <v>12</v>
      </c>
      <c r="G29" s="61"/>
      <c r="H29" s="61"/>
      <c r="I29" s="61"/>
      <c r="J29" s="61"/>
      <c r="K29" s="61"/>
      <c r="L29" s="61"/>
      <c r="M29" s="61"/>
      <c r="N29" s="63"/>
      <c r="O29" s="61"/>
      <c r="P29" s="61"/>
      <c r="S29" s="60">
        <v>12</v>
      </c>
      <c r="T29" s="61"/>
      <c r="U29" s="61"/>
      <c r="V29" s="61"/>
      <c r="W29" s="61"/>
      <c r="X29" s="61"/>
      <c r="Y29" s="61"/>
      <c r="Z29" s="61"/>
      <c r="AA29" s="99"/>
      <c r="AB29" s="61"/>
      <c r="AC29" s="61"/>
    </row>
    <row r="30" spans="1:29" x14ac:dyDescent="0.35">
      <c r="A30" s="139">
        <f>1-B32</f>
        <v>0.1473208314318537</v>
      </c>
      <c r="B30" s="140">
        <f>1-A32</f>
        <v>0.22874640748283359</v>
      </c>
      <c r="C30" s="140">
        <f>B30-A30</f>
        <v>8.1425576050979886E-2</v>
      </c>
      <c r="D30" s="141">
        <f>1/C30</f>
        <v>12.281153520779617</v>
      </c>
      <c r="F30" s="60">
        <v>13</v>
      </c>
      <c r="G30" s="61"/>
      <c r="H30" s="61"/>
      <c r="I30" s="61"/>
      <c r="J30" s="61"/>
      <c r="K30" s="61"/>
      <c r="L30" s="61"/>
      <c r="M30" s="61"/>
      <c r="N30" s="63"/>
      <c r="O30" s="61"/>
      <c r="P30" s="61"/>
      <c r="S30" s="60">
        <v>13</v>
      </c>
      <c r="T30" s="61"/>
      <c r="U30" s="61"/>
      <c r="V30" s="61"/>
      <c r="W30" s="61"/>
      <c r="X30" s="61"/>
      <c r="Y30" s="61"/>
      <c r="Z30" s="61"/>
      <c r="AA30" s="99"/>
      <c r="AB30" s="61"/>
      <c r="AC30" s="61"/>
    </row>
    <row r="31" spans="1:29" ht="15" thickBot="1" x14ac:dyDescent="0.4">
      <c r="A31" s="75" t="s">
        <v>33</v>
      </c>
      <c r="B31" s="70">
        <f>A30*D30</f>
        <v>1.8092697476234905</v>
      </c>
      <c r="C31" s="71">
        <f>C30*D30</f>
        <v>1</v>
      </c>
      <c r="D31" s="144">
        <f>(1-B30)*D30</f>
        <v>9.4718837731561258</v>
      </c>
      <c r="F31" s="60">
        <v>14</v>
      </c>
      <c r="G31" s="61"/>
      <c r="H31" s="61"/>
      <c r="I31" s="61"/>
      <c r="J31" s="61"/>
      <c r="K31" s="61"/>
      <c r="L31" s="61"/>
      <c r="M31" s="61"/>
      <c r="N31" s="63"/>
      <c r="O31" s="61"/>
      <c r="P31" s="61"/>
      <c r="S31" s="60">
        <v>14</v>
      </c>
      <c r="T31" s="61"/>
      <c r="U31" s="61"/>
      <c r="V31" s="61"/>
      <c r="W31" s="61"/>
      <c r="X31" s="61"/>
      <c r="Y31" s="61"/>
      <c r="Z31" s="61"/>
      <c r="AA31" s="99"/>
      <c r="AB31" s="61"/>
      <c r="AC31" s="61"/>
    </row>
    <row r="32" spans="1:29" x14ac:dyDescent="0.35">
      <c r="A32" s="142">
        <v>0.77125359251716641</v>
      </c>
      <c r="B32" s="142">
        <v>0.8526791685681463</v>
      </c>
      <c r="D32" s="151" t="s">
        <v>47</v>
      </c>
      <c r="F32" s="60">
        <v>15</v>
      </c>
      <c r="G32" s="61"/>
      <c r="H32" s="61"/>
      <c r="I32" s="61"/>
      <c r="J32" s="61"/>
      <c r="K32" s="61"/>
      <c r="L32" s="61"/>
      <c r="M32" s="61"/>
      <c r="N32" s="63"/>
      <c r="O32" s="61"/>
      <c r="P32" s="61"/>
      <c r="S32" s="60">
        <v>15</v>
      </c>
      <c r="T32" s="61"/>
      <c r="U32" s="61"/>
      <c r="V32" s="61"/>
      <c r="W32" s="61"/>
      <c r="X32" s="61"/>
      <c r="Y32" s="61"/>
      <c r="Z32" s="61"/>
      <c r="AA32" s="99"/>
      <c r="AB32" s="61"/>
      <c r="AC32" s="61"/>
    </row>
    <row r="33" spans="1:29" ht="15" thickBot="1" x14ac:dyDescent="0.4">
      <c r="F33" s="60">
        <v>16</v>
      </c>
      <c r="G33" s="61"/>
      <c r="H33" s="61"/>
      <c r="I33" s="61"/>
      <c r="J33" s="61"/>
      <c r="K33" s="61"/>
      <c r="L33" s="61"/>
      <c r="M33" s="61"/>
      <c r="N33" s="63"/>
      <c r="O33" s="138"/>
      <c r="P33" s="138"/>
      <c r="S33" s="60">
        <v>16</v>
      </c>
      <c r="T33" s="61"/>
      <c r="U33" s="61"/>
      <c r="V33" s="61"/>
      <c r="W33" s="61"/>
      <c r="X33" s="61"/>
      <c r="Y33" s="61"/>
      <c r="Z33" s="61"/>
      <c r="AA33" s="99"/>
      <c r="AB33" s="138"/>
      <c r="AC33" s="138"/>
    </row>
    <row r="34" spans="1:29" x14ac:dyDescent="0.35">
      <c r="A34" s="65" t="s">
        <v>58</v>
      </c>
      <c r="B34" s="66"/>
      <c r="C34" s="66"/>
      <c r="D34" s="67"/>
      <c r="F34" s="60">
        <v>17</v>
      </c>
      <c r="G34" s="61"/>
      <c r="H34" s="61"/>
      <c r="I34" s="61"/>
      <c r="J34" s="61"/>
      <c r="K34" s="61"/>
      <c r="L34" s="61"/>
      <c r="M34" s="61"/>
      <c r="N34" s="63"/>
      <c r="O34" s="138"/>
      <c r="P34" s="138"/>
      <c r="S34" s="60">
        <v>17</v>
      </c>
      <c r="T34" s="61"/>
      <c r="U34" s="61"/>
      <c r="V34" s="61"/>
      <c r="W34" s="61"/>
      <c r="X34" s="61"/>
      <c r="Y34" s="61"/>
      <c r="Z34" s="61"/>
      <c r="AA34" s="99"/>
      <c r="AB34" s="138"/>
      <c r="AC34" s="138"/>
    </row>
    <row r="35" spans="1:29" x14ac:dyDescent="0.35">
      <c r="A35" s="68" t="s">
        <v>28</v>
      </c>
      <c r="B35" s="137" t="s">
        <v>29</v>
      </c>
      <c r="C35" s="137" t="s">
        <v>30</v>
      </c>
      <c r="D35" s="69" t="s">
        <v>25</v>
      </c>
      <c r="F35" s="60">
        <v>18</v>
      </c>
      <c r="G35" s="61"/>
      <c r="H35" s="61"/>
      <c r="I35" s="61"/>
      <c r="J35" s="61"/>
      <c r="K35" s="61"/>
      <c r="L35" s="61"/>
      <c r="M35" s="61"/>
      <c r="N35" s="63"/>
      <c r="O35" s="138"/>
      <c r="P35" s="138"/>
      <c r="S35" s="60">
        <v>18</v>
      </c>
      <c r="T35" s="61"/>
      <c r="U35" s="61"/>
      <c r="V35" s="61"/>
      <c r="W35" s="61"/>
      <c r="X35" s="61"/>
      <c r="Y35" s="61"/>
      <c r="Z35" s="61"/>
      <c r="AA35" s="99"/>
      <c r="AB35" s="138"/>
      <c r="AC35" s="138"/>
    </row>
    <row r="36" spans="1:29" x14ac:dyDescent="0.35">
      <c r="A36" s="139">
        <f>1-B38</f>
        <v>0.20857447014379349</v>
      </c>
      <c r="B36" s="140">
        <f>1-A38</f>
        <v>0.2798371395054049</v>
      </c>
      <c r="C36" s="140">
        <f>B36-A36</f>
        <v>7.1262669361611408E-2</v>
      </c>
      <c r="D36" s="141">
        <f>1/C36</f>
        <v>14.032592505420396</v>
      </c>
      <c r="F36" s="60">
        <v>19</v>
      </c>
      <c r="G36" s="61"/>
      <c r="H36" s="61"/>
      <c r="I36" s="61"/>
      <c r="J36" s="61"/>
      <c r="K36" s="61"/>
      <c r="L36" s="61"/>
      <c r="M36" s="61"/>
      <c r="N36" s="63"/>
      <c r="O36" s="138"/>
      <c r="P36" s="138"/>
      <c r="S36" s="60">
        <v>19</v>
      </c>
      <c r="T36" s="61"/>
      <c r="U36" s="61"/>
      <c r="V36" s="61"/>
      <c r="W36" s="61"/>
      <c r="X36" s="61"/>
      <c r="Y36" s="61"/>
      <c r="Z36" s="61"/>
      <c r="AA36" s="99"/>
      <c r="AB36" s="138"/>
      <c r="AC36" s="138"/>
    </row>
    <row r="37" spans="1:29" ht="15" thickBot="1" x14ac:dyDescent="0.4">
      <c r="A37" s="75" t="s">
        <v>33</v>
      </c>
      <c r="B37" s="70">
        <f>A36*D36</f>
        <v>2.9268405465618268</v>
      </c>
      <c r="C37" s="71">
        <f>C36*D36</f>
        <v>1</v>
      </c>
      <c r="D37" s="72">
        <f>(1-B36)*D36</f>
        <v>10.105751958858569</v>
      </c>
      <c r="F37" s="60">
        <v>20</v>
      </c>
      <c r="G37" s="61"/>
      <c r="H37" s="61"/>
      <c r="I37" s="61"/>
      <c r="J37" s="61"/>
      <c r="K37" s="61"/>
      <c r="L37" s="61"/>
      <c r="M37" s="61"/>
      <c r="N37" s="63"/>
      <c r="O37" s="138"/>
      <c r="P37" s="138"/>
      <c r="S37" s="60">
        <v>20</v>
      </c>
      <c r="T37" s="61"/>
      <c r="U37" s="61"/>
      <c r="V37" s="61"/>
      <c r="W37" s="61"/>
      <c r="X37" s="61"/>
      <c r="Y37" s="61"/>
      <c r="Z37" s="61"/>
      <c r="AA37" s="99"/>
      <c r="AB37" s="138"/>
      <c r="AC37" s="138"/>
    </row>
    <row r="38" spans="1:29" x14ac:dyDescent="0.35">
      <c r="A38" s="142">
        <v>0.7201628604945951</v>
      </c>
      <c r="B38" s="142">
        <v>0.79142552985620651</v>
      </c>
      <c r="D38" s="151" t="s">
        <v>47</v>
      </c>
      <c r="F38" s="60">
        <v>21</v>
      </c>
      <c r="G38" s="61"/>
      <c r="H38" s="61"/>
      <c r="I38" s="61"/>
      <c r="J38" s="61"/>
      <c r="K38" s="61"/>
      <c r="L38" s="61"/>
      <c r="M38" s="61"/>
      <c r="N38" s="63"/>
      <c r="O38" s="138"/>
      <c r="P38" s="138"/>
      <c r="S38" s="60">
        <v>21</v>
      </c>
      <c r="T38" s="61"/>
      <c r="U38" s="61"/>
      <c r="V38" s="61"/>
      <c r="W38" s="61"/>
      <c r="X38" s="61"/>
      <c r="Y38" s="61"/>
      <c r="Z38" s="61"/>
      <c r="AA38" s="99"/>
      <c r="AB38" s="138"/>
      <c r="AC38" s="138"/>
    </row>
    <row r="39" spans="1:29" ht="15" thickBot="1" x14ac:dyDescent="0.4">
      <c r="B39" s="143"/>
      <c r="C39" s="143"/>
      <c r="D39" s="143"/>
      <c r="F39" s="60">
        <v>22</v>
      </c>
      <c r="G39" s="61"/>
      <c r="H39" s="61"/>
      <c r="I39" s="61"/>
      <c r="J39" s="61"/>
      <c r="K39" s="61"/>
      <c r="L39" s="61"/>
      <c r="M39" s="61"/>
      <c r="N39" s="63"/>
      <c r="O39" s="138"/>
      <c r="P39" s="138"/>
      <c r="S39" s="60">
        <v>22</v>
      </c>
      <c r="T39" s="61"/>
      <c r="U39" s="61"/>
      <c r="V39" s="61"/>
      <c r="W39" s="61"/>
      <c r="X39" s="61"/>
      <c r="Y39" s="61"/>
      <c r="Z39" s="61"/>
      <c r="AA39" s="99"/>
      <c r="AB39" s="138"/>
      <c r="AC39" s="138"/>
    </row>
    <row r="40" spans="1:29" x14ac:dyDescent="0.35">
      <c r="A40" s="65" t="s">
        <v>57</v>
      </c>
      <c r="B40" s="66"/>
      <c r="C40" s="66"/>
      <c r="D40" s="67"/>
      <c r="F40" s="60">
        <v>23</v>
      </c>
      <c r="G40" s="61"/>
      <c r="H40" s="61"/>
      <c r="I40" s="61"/>
      <c r="J40" s="61"/>
      <c r="K40" s="61"/>
      <c r="L40" s="61"/>
      <c r="M40" s="61"/>
      <c r="N40" s="63"/>
      <c r="O40" s="138"/>
      <c r="P40" s="138"/>
      <c r="S40" s="60">
        <v>23</v>
      </c>
      <c r="T40" s="61"/>
      <c r="U40" s="61"/>
      <c r="V40" s="61"/>
      <c r="W40" s="61"/>
      <c r="X40" s="61"/>
      <c r="Y40" s="61"/>
      <c r="Z40" s="61"/>
      <c r="AA40" s="99"/>
      <c r="AB40" s="138"/>
      <c r="AC40" s="138"/>
    </row>
    <row r="41" spans="1:29" x14ac:dyDescent="0.35">
      <c r="A41" s="68" t="s">
        <v>28</v>
      </c>
      <c r="B41" s="137" t="s">
        <v>29</v>
      </c>
      <c r="C41" s="137" t="s">
        <v>30</v>
      </c>
      <c r="D41" s="69" t="s">
        <v>25</v>
      </c>
      <c r="F41" s="60">
        <v>24</v>
      </c>
      <c r="G41" s="61"/>
      <c r="H41" s="61"/>
      <c r="I41" s="61"/>
      <c r="J41" s="61"/>
      <c r="K41" s="61"/>
      <c r="L41" s="61"/>
      <c r="M41" s="61"/>
      <c r="N41" s="63"/>
      <c r="O41" s="138"/>
      <c r="P41" s="138"/>
      <c r="S41" s="60">
        <v>24</v>
      </c>
      <c r="T41" s="61"/>
      <c r="U41" s="61"/>
      <c r="V41" s="61"/>
      <c r="W41" s="61"/>
      <c r="X41" s="61"/>
      <c r="Y41" s="61"/>
      <c r="Z41" s="61"/>
      <c r="AA41" s="99"/>
      <c r="AB41" s="138"/>
      <c r="AC41" s="138"/>
    </row>
    <row r="42" spans="1:29" x14ac:dyDescent="0.35">
      <c r="A42" s="139">
        <f>1-B44</f>
        <v>0.21583525482137333</v>
      </c>
      <c r="B42" s="140">
        <f>1-A44</f>
        <v>0.31203954383646415</v>
      </c>
      <c r="C42" s="140">
        <f>B42-A42</f>
        <v>9.6204289015090816E-2</v>
      </c>
      <c r="D42" s="141">
        <f>1/C42</f>
        <v>10.394546960823522</v>
      </c>
      <c r="F42" s="60">
        <v>25</v>
      </c>
      <c r="G42" s="61"/>
      <c r="H42" s="61"/>
      <c r="I42" s="61"/>
      <c r="J42" s="61"/>
      <c r="K42" s="61"/>
      <c r="L42" s="61"/>
      <c r="M42" s="61"/>
      <c r="N42" s="63"/>
      <c r="O42" s="138"/>
      <c r="P42" s="138"/>
      <c r="S42" s="60">
        <v>25</v>
      </c>
      <c r="T42" s="61"/>
      <c r="U42" s="61"/>
      <c r="V42" s="61"/>
      <c r="W42" s="61"/>
      <c r="X42" s="61"/>
      <c r="Y42" s="61"/>
      <c r="Z42" s="61"/>
      <c r="AA42" s="99"/>
      <c r="AB42" s="138"/>
      <c r="AC42" s="138"/>
    </row>
    <row r="43" spans="1:29" ht="15" thickBot="1" x14ac:dyDescent="0.4">
      <c r="A43" s="75" t="s">
        <v>33</v>
      </c>
      <c r="B43" s="70">
        <f>A42*D42</f>
        <v>2.2435096920420765</v>
      </c>
      <c r="C43" s="71">
        <f>C42*D42</f>
        <v>1</v>
      </c>
      <c r="D43" s="72">
        <f>(1-B42)*D42</f>
        <v>7.1510372687814456</v>
      </c>
      <c r="F43" s="60">
        <v>26</v>
      </c>
      <c r="G43" s="61"/>
      <c r="H43" s="61"/>
      <c r="I43" s="61"/>
      <c r="J43" s="61"/>
      <c r="K43" s="61"/>
      <c r="L43" s="61"/>
      <c r="M43" s="61"/>
      <c r="N43" s="63"/>
      <c r="O43" s="138"/>
      <c r="P43" s="138"/>
      <c r="S43" s="60">
        <v>26</v>
      </c>
      <c r="T43" s="61"/>
      <c r="U43" s="61"/>
      <c r="V43" s="61"/>
      <c r="W43" s="61"/>
      <c r="X43" s="61"/>
      <c r="Y43" s="61"/>
      <c r="Z43" s="61"/>
      <c r="AA43" s="99"/>
      <c r="AB43" s="138"/>
      <c r="AC43" s="138"/>
    </row>
    <row r="44" spans="1:29" x14ac:dyDescent="0.35">
      <c r="A44" s="142">
        <v>0.68796045616353585</v>
      </c>
      <c r="B44" s="142">
        <v>0.78416474517862667</v>
      </c>
      <c r="D44" s="151" t="s">
        <v>47</v>
      </c>
      <c r="F44" s="60">
        <v>27</v>
      </c>
      <c r="G44" s="61"/>
      <c r="H44" s="61"/>
      <c r="I44" s="61"/>
      <c r="J44" s="61"/>
      <c r="K44" s="61"/>
      <c r="L44" s="61"/>
      <c r="M44" s="61"/>
      <c r="N44" s="63"/>
      <c r="O44" s="138"/>
      <c r="P44" s="138"/>
      <c r="S44" s="60">
        <v>27</v>
      </c>
      <c r="T44" s="61"/>
      <c r="U44" s="61"/>
      <c r="V44" s="61"/>
      <c r="W44" s="61"/>
      <c r="X44" s="61"/>
      <c r="Y44" s="61"/>
      <c r="Z44" s="61"/>
      <c r="AA44" s="99"/>
      <c r="AB44" s="138"/>
      <c r="AC44" s="138"/>
    </row>
    <row r="45" spans="1:29" ht="15" thickBot="1" x14ac:dyDescent="0.4">
      <c r="B45" s="143"/>
      <c r="C45" s="143"/>
      <c r="D45" s="143"/>
      <c r="F45" s="60">
        <v>28</v>
      </c>
      <c r="G45" s="61"/>
      <c r="H45" s="61"/>
      <c r="I45" s="61"/>
      <c r="J45" s="61"/>
      <c r="K45" s="61"/>
      <c r="L45" s="61"/>
      <c r="M45" s="61"/>
      <c r="N45" s="63"/>
      <c r="O45" s="138"/>
      <c r="P45" s="138"/>
      <c r="S45" s="60">
        <v>28</v>
      </c>
      <c r="T45" s="61"/>
      <c r="U45" s="61"/>
      <c r="V45" s="61"/>
      <c r="W45" s="61"/>
      <c r="X45" s="61"/>
      <c r="Y45" s="61"/>
      <c r="Z45" s="61"/>
      <c r="AA45" s="99"/>
      <c r="AB45" s="138"/>
      <c r="AC45" s="138"/>
    </row>
    <row r="46" spans="1:29" x14ac:dyDescent="0.35">
      <c r="A46" s="65" t="s">
        <v>56</v>
      </c>
      <c r="B46" s="66"/>
      <c r="C46" s="66"/>
      <c r="D46" s="67"/>
      <c r="F46" s="60">
        <v>29</v>
      </c>
      <c r="G46" s="61"/>
      <c r="H46" s="61"/>
      <c r="I46" s="61"/>
      <c r="J46" s="61"/>
      <c r="K46" s="61"/>
      <c r="L46" s="61"/>
      <c r="M46" s="61"/>
      <c r="N46" s="63"/>
      <c r="O46" s="138"/>
      <c r="P46" s="138"/>
      <c r="S46" s="60">
        <v>29</v>
      </c>
      <c r="T46" s="61"/>
      <c r="U46" s="61"/>
      <c r="V46" s="61"/>
      <c r="W46" s="61"/>
      <c r="X46" s="61"/>
      <c r="Y46" s="61"/>
      <c r="Z46" s="61"/>
      <c r="AA46" s="99"/>
      <c r="AB46" s="138"/>
      <c r="AC46" s="138"/>
    </row>
    <row r="47" spans="1:29" x14ac:dyDescent="0.35">
      <c r="A47" s="68" t="s">
        <v>28</v>
      </c>
      <c r="B47" s="137" t="s">
        <v>29</v>
      </c>
      <c r="C47" s="137" t="s">
        <v>30</v>
      </c>
      <c r="D47" s="69" t="s">
        <v>25</v>
      </c>
      <c r="F47" s="60">
        <v>30</v>
      </c>
      <c r="G47" s="61"/>
      <c r="H47" s="61"/>
      <c r="I47" s="61"/>
      <c r="J47" s="61"/>
      <c r="K47" s="61"/>
      <c r="L47" s="61"/>
      <c r="M47" s="61"/>
      <c r="N47" s="63"/>
      <c r="O47" s="138"/>
      <c r="P47" s="138"/>
      <c r="S47" s="60">
        <v>30</v>
      </c>
      <c r="T47" s="61"/>
      <c r="U47" s="61"/>
      <c r="V47" s="61"/>
      <c r="W47" s="61"/>
      <c r="X47" s="61"/>
      <c r="Y47" s="61"/>
      <c r="Z47" s="61"/>
      <c r="AA47" s="99"/>
      <c r="AB47" s="138"/>
      <c r="AC47" s="138"/>
    </row>
    <row r="48" spans="1:29" x14ac:dyDescent="0.35">
      <c r="A48" s="139">
        <f>1-B50</f>
        <v>0.23407164424413218</v>
      </c>
      <c r="B48" s="140">
        <f>1-A50</f>
        <v>0.33497155904191533</v>
      </c>
      <c r="C48" s="140">
        <f>B48-A48</f>
        <v>0.10089991479778315</v>
      </c>
      <c r="D48" s="141">
        <f>1/C48</f>
        <v>9.9108111439353834</v>
      </c>
      <c r="F48" s="60">
        <v>31</v>
      </c>
      <c r="G48" s="61"/>
      <c r="H48" s="61"/>
      <c r="I48" s="61"/>
      <c r="J48" s="61"/>
      <c r="K48" s="61"/>
      <c r="L48" s="61"/>
      <c r="M48" s="61"/>
      <c r="N48" s="63"/>
      <c r="O48" s="138"/>
      <c r="P48" s="138"/>
      <c r="S48" s="60">
        <v>31</v>
      </c>
      <c r="T48" s="61"/>
      <c r="U48" s="61"/>
      <c r="V48" s="61"/>
      <c r="W48" s="61"/>
      <c r="X48" s="61"/>
      <c r="Y48" s="61"/>
      <c r="Z48" s="61"/>
      <c r="AA48" s="99"/>
      <c r="AB48" s="138"/>
      <c r="AC48" s="138"/>
    </row>
    <row r="49" spans="1:29" ht="15" thickBot="1" x14ac:dyDescent="0.4">
      <c r="A49" s="75" t="s">
        <v>33</v>
      </c>
      <c r="B49" s="70">
        <f>A48*D48</f>
        <v>2.319839860254024</v>
      </c>
      <c r="C49" s="71">
        <f>C48*D48</f>
        <v>1</v>
      </c>
      <c r="D49" s="72">
        <f>(1-B48)*D48</f>
        <v>6.5909712836813599</v>
      </c>
      <c r="F49" s="60">
        <v>32</v>
      </c>
      <c r="G49" s="61"/>
      <c r="H49" s="61"/>
      <c r="I49" s="61"/>
      <c r="J49" s="61"/>
      <c r="K49" s="61"/>
      <c r="L49" s="61"/>
      <c r="M49" s="61"/>
      <c r="N49" s="63"/>
      <c r="O49" s="138"/>
      <c r="P49" s="138"/>
      <c r="S49" s="60">
        <v>32</v>
      </c>
      <c r="T49" s="61"/>
      <c r="U49" s="61"/>
      <c r="V49" s="61"/>
      <c r="W49" s="61"/>
      <c r="X49" s="61"/>
      <c r="Y49" s="61"/>
      <c r="Z49" s="61"/>
      <c r="AA49" s="99"/>
      <c r="AB49" s="138"/>
      <c r="AC49" s="138"/>
    </row>
    <row r="50" spans="1:29" x14ac:dyDescent="0.35">
      <c r="A50" s="142">
        <v>0.66502844095808467</v>
      </c>
      <c r="B50" s="142">
        <v>0.76592835575586782</v>
      </c>
      <c r="D50" s="151" t="s">
        <v>47</v>
      </c>
      <c r="F50" s="60">
        <v>33</v>
      </c>
      <c r="G50" s="61"/>
      <c r="H50" s="61"/>
      <c r="I50" s="61"/>
      <c r="J50" s="61"/>
      <c r="K50" s="61"/>
      <c r="L50" s="61"/>
      <c r="M50" s="61"/>
      <c r="N50" s="63"/>
      <c r="O50" s="138"/>
      <c r="P50" s="138"/>
      <c r="S50" s="60">
        <v>33</v>
      </c>
      <c r="T50" s="61"/>
      <c r="U50" s="61"/>
      <c r="V50" s="61"/>
      <c r="W50" s="61"/>
      <c r="X50" s="61"/>
      <c r="Y50" s="61"/>
      <c r="Z50" s="61"/>
      <c r="AA50" s="99"/>
      <c r="AB50" s="138"/>
      <c r="AC50" s="138"/>
    </row>
    <row r="51" spans="1:29" x14ac:dyDescent="0.35">
      <c r="F51" s="60">
        <v>34</v>
      </c>
      <c r="G51" s="61"/>
      <c r="H51" s="61"/>
      <c r="I51" s="61"/>
      <c r="J51" s="61"/>
      <c r="K51" s="61"/>
      <c r="L51" s="61"/>
      <c r="M51" s="61"/>
      <c r="N51" s="63"/>
      <c r="O51" s="138"/>
      <c r="P51" s="138"/>
      <c r="S51" s="60">
        <v>34</v>
      </c>
      <c r="T51" s="61"/>
      <c r="U51" s="61"/>
      <c r="V51" s="61"/>
      <c r="W51" s="61"/>
      <c r="X51" s="61"/>
      <c r="Y51" s="61"/>
      <c r="Z51" s="61"/>
      <c r="AA51" s="99"/>
      <c r="AB51" s="138"/>
      <c r="AC51" s="138"/>
    </row>
    <row r="52" spans="1:29" x14ac:dyDescent="0.35">
      <c r="F52" s="60">
        <v>35</v>
      </c>
      <c r="G52" s="61"/>
      <c r="H52" s="61"/>
      <c r="I52" s="61"/>
      <c r="J52" s="61"/>
      <c r="K52" s="61"/>
      <c r="L52" s="61"/>
      <c r="M52" s="61"/>
      <c r="N52" s="63"/>
      <c r="O52" s="138"/>
      <c r="P52" s="138"/>
      <c r="S52" s="60">
        <v>35</v>
      </c>
      <c r="T52" s="61"/>
      <c r="U52" s="61"/>
      <c r="V52" s="61"/>
      <c r="W52" s="61"/>
      <c r="X52" s="61"/>
      <c r="Y52" s="61"/>
      <c r="Z52" s="61"/>
      <c r="AA52" s="99"/>
      <c r="AB52" s="138"/>
      <c r="AC52" s="138"/>
    </row>
    <row r="53" spans="1:29" x14ac:dyDescent="0.35">
      <c r="F53" s="60">
        <v>36</v>
      </c>
      <c r="G53" s="61"/>
      <c r="H53" s="61"/>
      <c r="I53" s="61"/>
      <c r="J53" s="61"/>
      <c r="K53" s="61"/>
      <c r="L53" s="61"/>
      <c r="M53" s="61"/>
      <c r="N53" s="63"/>
      <c r="O53" s="138"/>
      <c r="P53" s="138"/>
      <c r="S53" s="60">
        <v>36</v>
      </c>
      <c r="T53" s="61"/>
      <c r="U53" s="61"/>
      <c r="V53" s="61"/>
      <c r="W53" s="61"/>
      <c r="X53" s="61"/>
      <c r="Y53" s="61"/>
      <c r="Z53" s="61"/>
      <c r="AA53" s="99"/>
      <c r="AB53" s="138"/>
      <c r="AC53" s="138"/>
    </row>
    <row r="54" spans="1:29" x14ac:dyDescent="0.35">
      <c r="F54" s="60">
        <v>37</v>
      </c>
      <c r="G54" s="61"/>
      <c r="H54" s="61"/>
      <c r="I54" s="61"/>
      <c r="J54" s="61"/>
      <c r="K54" s="61"/>
      <c r="L54" s="61"/>
      <c r="M54" s="61"/>
      <c r="N54" s="63"/>
      <c r="O54" s="138"/>
      <c r="P54" s="138"/>
      <c r="S54" s="60">
        <v>37</v>
      </c>
      <c r="T54" s="61"/>
      <c r="U54" s="61"/>
      <c r="V54" s="61"/>
      <c r="W54" s="61"/>
      <c r="X54" s="61"/>
      <c r="Y54" s="61"/>
      <c r="Z54" s="61"/>
      <c r="AA54" s="99"/>
      <c r="AB54" s="138"/>
      <c r="AC54" s="138"/>
    </row>
    <row r="55" spans="1:29" x14ac:dyDescent="0.35">
      <c r="F55" s="60">
        <v>38</v>
      </c>
      <c r="G55" s="61"/>
      <c r="H55" s="61"/>
      <c r="I55" s="61"/>
      <c r="J55" s="61"/>
      <c r="K55" s="61"/>
      <c r="L55" s="61"/>
      <c r="M55" s="61"/>
      <c r="N55" s="63"/>
      <c r="O55" s="138"/>
      <c r="P55" s="138"/>
      <c r="S55" s="60">
        <v>38</v>
      </c>
      <c r="T55" s="61"/>
      <c r="U55" s="61"/>
      <c r="V55" s="61"/>
      <c r="W55" s="61"/>
      <c r="X55" s="61"/>
      <c r="Y55" s="61"/>
      <c r="Z55" s="61"/>
      <c r="AA55" s="99"/>
      <c r="AB55" s="138"/>
      <c r="AC55" s="138"/>
    </row>
    <row r="56" spans="1:29" x14ac:dyDescent="0.35">
      <c r="F56" s="60">
        <v>39</v>
      </c>
      <c r="G56" s="61"/>
      <c r="H56" s="61"/>
      <c r="I56" s="61"/>
      <c r="J56" s="61"/>
      <c r="K56" s="61"/>
      <c r="L56" s="61"/>
      <c r="M56" s="61"/>
      <c r="N56" s="63"/>
      <c r="O56" s="138"/>
      <c r="P56" s="138"/>
      <c r="S56" s="60">
        <v>39</v>
      </c>
      <c r="T56" s="61"/>
      <c r="U56" s="61"/>
      <c r="V56" s="61"/>
      <c r="W56" s="61"/>
      <c r="X56" s="61"/>
      <c r="Y56" s="61"/>
      <c r="Z56" s="61"/>
      <c r="AA56" s="99"/>
      <c r="AB56" s="138"/>
      <c r="AC56" s="138"/>
    </row>
    <row r="57" spans="1:29" x14ac:dyDescent="0.35">
      <c r="F57" s="60">
        <v>40</v>
      </c>
      <c r="G57" s="61"/>
      <c r="H57" s="61"/>
      <c r="I57" s="61"/>
      <c r="J57" s="61"/>
      <c r="K57" s="61"/>
      <c r="L57" s="61"/>
      <c r="M57" s="61"/>
      <c r="N57" s="63"/>
      <c r="O57" s="138"/>
      <c r="P57" s="138"/>
      <c r="S57" s="60">
        <v>40</v>
      </c>
      <c r="T57" s="61"/>
      <c r="U57" s="61"/>
      <c r="V57" s="61"/>
      <c r="W57" s="61"/>
      <c r="X57" s="61"/>
      <c r="Y57" s="61"/>
      <c r="Z57" s="61"/>
      <c r="AA57" s="99"/>
      <c r="AB57" s="138"/>
      <c r="AC57" s="138"/>
    </row>
    <row r="58" spans="1:29" x14ac:dyDescent="0.35">
      <c r="F58" s="60">
        <v>41</v>
      </c>
      <c r="G58" s="61"/>
      <c r="H58" s="61"/>
      <c r="I58" s="61"/>
      <c r="J58" s="61"/>
      <c r="K58" s="61"/>
      <c r="L58" s="61"/>
      <c r="M58" s="61"/>
      <c r="N58" s="63"/>
      <c r="O58" s="138"/>
      <c r="P58" s="138"/>
      <c r="S58" s="60">
        <v>41</v>
      </c>
      <c r="T58" s="61"/>
      <c r="U58" s="61"/>
      <c r="V58" s="61"/>
      <c r="W58" s="61"/>
      <c r="X58" s="61"/>
      <c r="Y58" s="61"/>
      <c r="Z58" s="61"/>
      <c r="AA58" s="99"/>
      <c r="AB58" s="138"/>
      <c r="AC58" s="138"/>
    </row>
    <row r="59" spans="1:29" x14ac:dyDescent="0.35">
      <c r="F59" s="60">
        <v>42</v>
      </c>
      <c r="G59" s="61"/>
      <c r="H59" s="61"/>
      <c r="I59" s="61"/>
      <c r="J59" s="61"/>
      <c r="K59" s="61"/>
      <c r="L59" s="61"/>
      <c r="M59" s="61"/>
      <c r="N59" s="63"/>
      <c r="O59" s="138"/>
      <c r="P59" s="138"/>
      <c r="S59" s="60">
        <v>42</v>
      </c>
      <c r="T59" s="61"/>
      <c r="U59" s="61"/>
      <c r="V59" s="61"/>
      <c r="W59" s="61"/>
      <c r="X59" s="61"/>
      <c r="Y59" s="61"/>
      <c r="Z59" s="61"/>
      <c r="AA59" s="99"/>
      <c r="AB59" s="138"/>
      <c r="AC59" s="138"/>
    </row>
    <row r="60" spans="1:29" x14ac:dyDescent="0.35">
      <c r="F60" s="60">
        <v>43</v>
      </c>
      <c r="G60" s="61"/>
      <c r="H60" s="61"/>
      <c r="I60" s="61"/>
      <c r="J60" s="61"/>
      <c r="K60" s="61"/>
      <c r="L60" s="61"/>
      <c r="M60" s="61"/>
      <c r="N60" s="63"/>
      <c r="O60" s="138"/>
      <c r="P60" s="138"/>
      <c r="S60" s="60">
        <v>43</v>
      </c>
      <c r="T60" s="61"/>
      <c r="U60" s="61"/>
      <c r="V60" s="61"/>
      <c r="W60" s="61"/>
      <c r="X60" s="61"/>
      <c r="Y60" s="61"/>
      <c r="Z60" s="61"/>
      <c r="AA60" s="99"/>
      <c r="AB60" s="138"/>
      <c r="AC60" s="138"/>
    </row>
    <row r="61" spans="1:29" x14ac:dyDescent="0.35">
      <c r="F61" s="60">
        <v>44</v>
      </c>
      <c r="G61" s="61"/>
      <c r="H61" s="61"/>
      <c r="I61" s="61"/>
      <c r="J61" s="61"/>
      <c r="K61" s="61"/>
      <c r="L61" s="61"/>
      <c r="M61" s="61"/>
      <c r="N61" s="63"/>
      <c r="O61" s="138"/>
      <c r="P61" s="138"/>
      <c r="S61" s="60">
        <v>44</v>
      </c>
      <c r="T61" s="61"/>
      <c r="U61" s="61"/>
      <c r="V61" s="61"/>
      <c r="W61" s="61"/>
      <c r="X61" s="61"/>
      <c r="Y61" s="61"/>
      <c r="Z61" s="61"/>
      <c r="AA61" s="99"/>
      <c r="AB61" s="138"/>
      <c r="AC61" s="138"/>
    </row>
    <row r="62" spans="1:29" x14ac:dyDescent="0.35">
      <c r="F62" s="60">
        <v>45</v>
      </c>
      <c r="G62" s="61"/>
      <c r="H62" s="61"/>
      <c r="I62" s="61"/>
      <c r="J62" s="61"/>
      <c r="K62" s="61"/>
      <c r="L62" s="61"/>
      <c r="M62" s="61"/>
      <c r="N62" s="63"/>
      <c r="O62" s="138"/>
      <c r="P62" s="138"/>
      <c r="S62" s="60">
        <v>45</v>
      </c>
      <c r="T62" s="61"/>
      <c r="U62" s="61"/>
      <c r="V62" s="61"/>
      <c r="W62" s="61"/>
      <c r="X62" s="61"/>
      <c r="Y62" s="61"/>
      <c r="Z62" s="61"/>
      <c r="AA62" s="99"/>
      <c r="AB62" s="138"/>
      <c r="AC62" s="138"/>
    </row>
    <row r="63" spans="1:29" x14ac:dyDescent="0.35">
      <c r="F63" s="60">
        <v>46</v>
      </c>
      <c r="G63" s="61"/>
      <c r="H63" s="61"/>
      <c r="I63" s="61"/>
      <c r="J63" s="61"/>
      <c r="K63" s="61"/>
      <c r="L63" s="61"/>
      <c r="M63" s="61"/>
      <c r="N63" s="63"/>
      <c r="O63" s="138"/>
      <c r="P63" s="138"/>
      <c r="S63" s="60">
        <v>46</v>
      </c>
      <c r="T63" s="61"/>
      <c r="U63" s="61"/>
      <c r="V63" s="61"/>
      <c r="W63" s="61"/>
      <c r="X63" s="61"/>
      <c r="Y63" s="61"/>
      <c r="Z63" s="61"/>
      <c r="AA63" s="99"/>
      <c r="AB63" s="138"/>
      <c r="AC63" s="138"/>
    </row>
    <row r="64" spans="1:29" x14ac:dyDescent="0.35">
      <c r="F64" s="60">
        <v>47</v>
      </c>
      <c r="G64" s="61"/>
      <c r="H64" s="61"/>
      <c r="I64" s="61"/>
      <c r="J64" s="61"/>
      <c r="K64" s="61"/>
      <c r="L64" s="61"/>
      <c r="M64" s="61"/>
      <c r="N64" s="63"/>
      <c r="O64" s="138"/>
      <c r="P64" s="138"/>
      <c r="S64" s="60">
        <v>47</v>
      </c>
      <c r="T64" s="61"/>
      <c r="U64" s="61"/>
      <c r="V64" s="61"/>
      <c r="W64" s="61"/>
      <c r="X64" s="61"/>
      <c r="Y64" s="61"/>
      <c r="Z64" s="61"/>
      <c r="AA64" s="99"/>
      <c r="AB64" s="138"/>
      <c r="AC64" s="138"/>
    </row>
    <row r="65" spans="6:29" x14ac:dyDescent="0.35">
      <c r="F65" s="60">
        <v>48</v>
      </c>
      <c r="G65" s="61"/>
      <c r="H65" s="61"/>
      <c r="I65" s="61"/>
      <c r="J65" s="61"/>
      <c r="K65" s="61"/>
      <c r="L65" s="61"/>
      <c r="M65" s="61"/>
      <c r="N65" s="63"/>
      <c r="O65" s="138"/>
      <c r="P65" s="138"/>
      <c r="S65" s="60">
        <v>48</v>
      </c>
      <c r="T65" s="61"/>
      <c r="U65" s="61"/>
      <c r="V65" s="61"/>
      <c r="W65" s="61"/>
      <c r="X65" s="61"/>
      <c r="Y65" s="61"/>
      <c r="Z65" s="61"/>
      <c r="AA65" s="99"/>
      <c r="AB65" s="138"/>
      <c r="AC65" s="138"/>
    </row>
    <row r="66" spans="6:29" x14ac:dyDescent="0.35">
      <c r="F66" s="60">
        <v>49</v>
      </c>
      <c r="G66" s="61"/>
      <c r="H66" s="61"/>
      <c r="I66" s="61"/>
      <c r="J66" s="61"/>
      <c r="K66" s="61"/>
      <c r="L66" s="61"/>
      <c r="M66" s="61"/>
      <c r="N66" s="63"/>
      <c r="O66" s="138"/>
      <c r="P66" s="138"/>
      <c r="S66" s="60">
        <v>49</v>
      </c>
      <c r="T66" s="61"/>
      <c r="U66" s="61"/>
      <c r="V66" s="61"/>
      <c r="W66" s="61"/>
      <c r="X66" s="61"/>
      <c r="Y66" s="61"/>
      <c r="Z66" s="61"/>
      <c r="AA66" s="99"/>
      <c r="AB66" s="138"/>
      <c r="AC66" s="138"/>
    </row>
    <row r="67" spans="6:29" x14ac:dyDescent="0.35">
      <c r="F67" s="60">
        <v>50</v>
      </c>
      <c r="G67" s="61"/>
      <c r="H67" s="61"/>
      <c r="I67" s="61"/>
      <c r="J67" s="61"/>
      <c r="K67" s="61"/>
      <c r="L67" s="61"/>
      <c r="M67" s="61"/>
      <c r="N67" s="63"/>
      <c r="O67" s="138"/>
      <c r="P67" s="138"/>
      <c r="S67" s="60">
        <v>50</v>
      </c>
      <c r="T67" s="61"/>
      <c r="U67" s="61"/>
      <c r="V67" s="61"/>
      <c r="W67" s="61"/>
      <c r="X67" s="61"/>
      <c r="Y67" s="61"/>
      <c r="Z67" s="61"/>
      <c r="AA67" s="99"/>
      <c r="AB67" s="138"/>
      <c r="AC67" s="138"/>
    </row>
    <row r="68" spans="6:29" x14ac:dyDescent="0.35">
      <c r="F68" s="60">
        <v>51</v>
      </c>
      <c r="G68" s="61"/>
      <c r="H68" s="61"/>
      <c r="I68" s="61"/>
      <c r="J68" s="61"/>
      <c r="K68" s="61"/>
      <c r="L68" s="61"/>
      <c r="M68" s="61"/>
      <c r="N68" s="63"/>
      <c r="O68" s="138"/>
      <c r="P68" s="138"/>
      <c r="S68" s="60">
        <v>51</v>
      </c>
      <c r="T68" s="61"/>
      <c r="U68" s="61"/>
      <c r="V68" s="61"/>
      <c r="W68" s="61"/>
      <c r="X68" s="61"/>
      <c r="Y68" s="61"/>
      <c r="Z68" s="61"/>
      <c r="AA68" s="99"/>
      <c r="AB68" s="138"/>
      <c r="AC68" s="138"/>
    </row>
    <row r="69" spans="6:29" x14ac:dyDescent="0.35">
      <c r="F69" s="60">
        <v>52</v>
      </c>
      <c r="G69" s="61"/>
      <c r="H69" s="61"/>
      <c r="I69" s="61"/>
      <c r="J69" s="61"/>
      <c r="K69" s="61"/>
      <c r="L69" s="61"/>
      <c r="M69" s="61"/>
      <c r="N69" s="63"/>
      <c r="O69" s="138"/>
      <c r="P69" s="138"/>
      <c r="S69" s="60">
        <v>52</v>
      </c>
      <c r="T69" s="61"/>
      <c r="U69" s="61"/>
      <c r="V69" s="61"/>
      <c r="W69" s="61"/>
      <c r="X69" s="61"/>
      <c r="Y69" s="61"/>
      <c r="Z69" s="61"/>
      <c r="AA69" s="99"/>
      <c r="AB69" s="138"/>
      <c r="AC69" s="138"/>
    </row>
    <row r="70" spans="6:29" x14ac:dyDescent="0.35">
      <c r="F70" s="60">
        <v>53</v>
      </c>
      <c r="G70" s="61"/>
      <c r="H70" s="61"/>
      <c r="I70" s="61"/>
      <c r="J70" s="61"/>
      <c r="K70" s="61"/>
      <c r="L70" s="61"/>
      <c r="M70" s="61"/>
      <c r="N70" s="63"/>
      <c r="O70" s="138"/>
      <c r="P70" s="138"/>
      <c r="S70" s="60">
        <v>53</v>
      </c>
      <c r="T70" s="61"/>
      <c r="U70" s="61"/>
      <c r="V70" s="61"/>
      <c r="W70" s="61"/>
      <c r="X70" s="61"/>
      <c r="Y70" s="61"/>
      <c r="Z70" s="61"/>
      <c r="AA70" s="99"/>
      <c r="AB70" s="138"/>
      <c r="AC70" s="138"/>
    </row>
    <row r="71" spans="6:29" x14ac:dyDescent="0.35">
      <c r="F71" s="60">
        <v>54</v>
      </c>
      <c r="G71" s="61"/>
      <c r="H71" s="61"/>
      <c r="I71" s="61"/>
      <c r="J71" s="61"/>
      <c r="K71" s="61"/>
      <c r="L71" s="61"/>
      <c r="M71" s="61"/>
      <c r="N71" s="63"/>
      <c r="O71" s="138"/>
      <c r="P71" s="138"/>
      <c r="S71" s="60">
        <v>54</v>
      </c>
      <c r="T71" s="61"/>
      <c r="U71" s="61"/>
      <c r="V71" s="61"/>
      <c r="W71" s="61"/>
      <c r="X71" s="61"/>
      <c r="Y71" s="61"/>
      <c r="Z71" s="61"/>
      <c r="AA71" s="99"/>
      <c r="AB71" s="138"/>
      <c r="AC71" s="138"/>
    </row>
    <row r="72" spans="6:29" x14ac:dyDescent="0.35">
      <c r="F72" s="60">
        <v>55</v>
      </c>
      <c r="G72" s="61"/>
      <c r="H72" s="61"/>
      <c r="I72" s="61"/>
      <c r="J72" s="61"/>
      <c r="K72" s="61"/>
      <c r="L72" s="61"/>
      <c r="M72" s="61"/>
      <c r="N72" s="63"/>
      <c r="O72" s="138"/>
      <c r="P72" s="138"/>
      <c r="S72" s="60">
        <v>55</v>
      </c>
      <c r="T72" s="61"/>
      <c r="U72" s="61"/>
      <c r="V72" s="61"/>
      <c r="W72" s="61"/>
      <c r="X72" s="61"/>
      <c r="Y72" s="61"/>
      <c r="Z72" s="61"/>
      <c r="AA72" s="99"/>
      <c r="AB72" s="138"/>
      <c r="AC72" s="138"/>
    </row>
    <row r="73" spans="6:29" x14ac:dyDescent="0.35">
      <c r="F73" s="60">
        <v>56</v>
      </c>
      <c r="G73" s="61"/>
      <c r="H73" s="61"/>
      <c r="I73" s="61"/>
      <c r="J73" s="61"/>
      <c r="K73" s="61"/>
      <c r="L73" s="61"/>
      <c r="M73" s="61"/>
      <c r="N73" s="63"/>
      <c r="O73" s="138"/>
      <c r="P73" s="138"/>
      <c r="S73" s="60">
        <v>56</v>
      </c>
      <c r="T73" s="61"/>
      <c r="U73" s="61"/>
      <c r="V73" s="61"/>
      <c r="W73" s="61"/>
      <c r="X73" s="61"/>
      <c r="Y73" s="61"/>
      <c r="Z73" s="61"/>
      <c r="AA73" s="99"/>
      <c r="AB73" s="138"/>
      <c r="AC73" s="138"/>
    </row>
    <row r="74" spans="6:29" x14ac:dyDescent="0.35">
      <c r="F74" s="60">
        <v>57</v>
      </c>
      <c r="G74" s="61"/>
      <c r="H74" s="61"/>
      <c r="I74" s="61"/>
      <c r="J74" s="61"/>
      <c r="K74" s="61"/>
      <c r="L74" s="61"/>
      <c r="M74" s="61"/>
      <c r="N74" s="63"/>
      <c r="O74" s="138"/>
      <c r="P74" s="138"/>
      <c r="S74" s="60">
        <v>57</v>
      </c>
      <c r="T74" s="61"/>
      <c r="U74" s="61"/>
      <c r="V74" s="61"/>
      <c r="W74" s="61"/>
      <c r="X74" s="61"/>
      <c r="Y74" s="61"/>
      <c r="Z74" s="61"/>
      <c r="AA74" s="99"/>
      <c r="AB74" s="138"/>
      <c r="AC74" s="138"/>
    </row>
    <row r="75" spans="6:29" x14ac:dyDescent="0.35">
      <c r="F75" s="60">
        <v>58</v>
      </c>
      <c r="G75" s="61"/>
      <c r="H75" s="61"/>
      <c r="I75" s="61"/>
      <c r="J75" s="61"/>
      <c r="K75" s="61"/>
      <c r="L75" s="61"/>
      <c r="M75" s="61"/>
      <c r="N75" s="63"/>
      <c r="O75" s="138"/>
      <c r="P75" s="138"/>
      <c r="S75" s="60">
        <v>58</v>
      </c>
      <c r="T75" s="61"/>
      <c r="U75" s="61"/>
      <c r="V75" s="61"/>
      <c r="W75" s="61"/>
      <c r="X75" s="61"/>
      <c r="Y75" s="61"/>
      <c r="Z75" s="61"/>
      <c r="AA75" s="99"/>
      <c r="AB75" s="138"/>
      <c r="AC75" s="138"/>
    </row>
    <row r="76" spans="6:29" x14ac:dyDescent="0.35">
      <c r="F76" s="60">
        <v>59</v>
      </c>
      <c r="G76" s="61"/>
      <c r="H76" s="61"/>
      <c r="I76" s="61"/>
      <c r="J76" s="61"/>
      <c r="K76" s="61"/>
      <c r="L76" s="61"/>
      <c r="M76" s="61"/>
      <c r="N76" s="63"/>
      <c r="O76" s="138"/>
      <c r="P76" s="138"/>
      <c r="S76" s="60">
        <v>59</v>
      </c>
      <c r="T76" s="61"/>
      <c r="U76" s="61"/>
      <c r="V76" s="61"/>
      <c r="W76" s="61"/>
      <c r="X76" s="61"/>
      <c r="Y76" s="61"/>
      <c r="Z76" s="61"/>
      <c r="AA76" s="99"/>
      <c r="AB76" s="138"/>
      <c r="AC76" s="138"/>
    </row>
    <row r="77" spans="6:29" ht="15" thickBot="1" x14ac:dyDescent="0.4">
      <c r="F77" s="60">
        <v>60</v>
      </c>
      <c r="G77" s="61"/>
      <c r="H77" s="61"/>
      <c r="I77" s="61"/>
      <c r="J77" s="61"/>
      <c r="K77" s="61"/>
      <c r="L77" s="61"/>
      <c r="M77" s="61"/>
      <c r="N77" s="63"/>
      <c r="O77" s="138"/>
      <c r="P77" s="138"/>
      <c r="S77" s="60">
        <v>60</v>
      </c>
      <c r="T77" s="61"/>
      <c r="U77" s="61"/>
      <c r="V77" s="61"/>
      <c r="W77" s="61"/>
      <c r="X77" s="61"/>
      <c r="Y77" s="61"/>
      <c r="Z77" s="61"/>
      <c r="AA77" s="99"/>
      <c r="AB77" s="138"/>
      <c r="AC77" s="138"/>
    </row>
    <row r="78" spans="6:29" ht="19" thickBot="1" x14ac:dyDescent="0.4">
      <c r="G78" s="62">
        <v>1</v>
      </c>
      <c r="H78" s="62">
        <v>2</v>
      </c>
      <c r="I78" s="62">
        <v>3</v>
      </c>
      <c r="J78" s="62">
        <v>4</v>
      </c>
      <c r="K78" s="62">
        <v>5</v>
      </c>
      <c r="L78" s="62">
        <v>6</v>
      </c>
      <c r="M78" s="62">
        <v>7</v>
      </c>
      <c r="N78" s="169">
        <v>8</v>
      </c>
      <c r="O78" s="136">
        <v>9</v>
      </c>
      <c r="P78" s="136">
        <v>10</v>
      </c>
      <c r="T78" s="62">
        <v>1</v>
      </c>
      <c r="U78" s="62">
        <v>2</v>
      </c>
      <c r="V78" s="62">
        <v>3</v>
      </c>
      <c r="W78" s="62">
        <v>4</v>
      </c>
      <c r="X78" s="62">
        <v>5</v>
      </c>
      <c r="Y78" s="62">
        <v>6</v>
      </c>
      <c r="Z78" s="62">
        <v>7</v>
      </c>
      <c r="AA78" s="170">
        <v>8</v>
      </c>
      <c r="AB78" s="136">
        <v>9</v>
      </c>
      <c r="AC78" s="136">
        <v>10</v>
      </c>
    </row>
    <row r="79" spans="6:29" x14ac:dyDescent="0.35">
      <c r="G79" s="31" t="s">
        <v>43</v>
      </c>
      <c r="H79" s="31"/>
      <c r="I79" s="31"/>
      <c r="J79" s="31"/>
      <c r="K79" s="31"/>
      <c r="L79" s="31"/>
      <c r="M79" s="31"/>
      <c r="N79" s="31"/>
      <c r="P79" s="152" t="s">
        <v>47</v>
      </c>
      <c r="T79" s="31" t="s">
        <v>43</v>
      </c>
      <c r="U79" s="31"/>
      <c r="V79" s="31"/>
    </row>
    <row r="80" spans="6:29" x14ac:dyDescent="0.35">
      <c r="G80" s="31" t="s">
        <v>73</v>
      </c>
      <c r="H80" s="31"/>
      <c r="I80" s="31"/>
      <c r="J80" s="31"/>
      <c r="K80" s="31"/>
      <c r="L80" s="31"/>
      <c r="M80" s="31"/>
      <c r="N80" s="31"/>
      <c r="O80" s="31"/>
      <c r="T80" s="31" t="s">
        <v>72</v>
      </c>
    </row>
  </sheetData>
  <mergeCells count="7">
    <mergeCell ref="A4:AD4"/>
    <mergeCell ref="E18:E23"/>
    <mergeCell ref="R18:R23"/>
    <mergeCell ref="D8:D9"/>
    <mergeCell ref="C9:C10"/>
    <mergeCell ref="A14:B14"/>
    <mergeCell ref="F14:S14"/>
  </mergeCells>
  <phoneticPr fontId="20" type="noConversion"/>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t-2, PFS A vs B</vt:lpstr>
      <vt:lpstr>Gráf-2, PFS A vs B, 3x3</vt:lpstr>
      <vt:lpstr>t-3, mFS A vs B</vt:lpstr>
      <vt:lpstr>Gráf-3, mFS A vs B, 3x3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Galo</dc:creator>
  <cp:lastModifiedBy>Galo Agustín Sánchez Robles</cp:lastModifiedBy>
  <dcterms:created xsi:type="dcterms:W3CDTF">2018-11-20T13:30:16Z</dcterms:created>
  <dcterms:modified xsi:type="dcterms:W3CDTF">2022-05-17T17:29:23Z</dcterms:modified>
</cp:coreProperties>
</file>