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loa\Desktop\20220930-ECA KN-564, CáRenCélCl ++\"/>
    </mc:Choice>
  </mc:AlternateContent>
  <xr:revisionPtr revIDLastSave="0" documentId="13_ncr:1_{226C8901-9047-4BD0-B93E-486FC88315C9}" xr6:coauthVersionLast="36" xr6:coauthVersionMax="47" xr10:uidLastSave="{00000000-0000-0000-0000-000000000000}"/>
  <bookViews>
    <workbookView xWindow="-110" yWindow="-110" windowWidth="19420" windowHeight="10420" tabRatio="725" xr2:uid="{00000000-000D-0000-FFFF-FFFF00000000}"/>
  </bookViews>
  <sheets>
    <sheet name="t-1 SG, tSLEv" sheetId="4" r:id="rId1"/>
    <sheet name="Gr1 SG, 3tB x 3dNNT" sheetId="1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3" l="1"/>
  <c r="C6" i="13"/>
  <c r="I22" i="4" l="1"/>
  <c r="H22" i="4"/>
  <c r="G22" i="4"/>
  <c r="B23" i="13" l="1"/>
  <c r="A23" i="13"/>
  <c r="C23" i="13" l="1"/>
  <c r="D23" i="13" s="1"/>
  <c r="B24" i="13" l="1"/>
  <c r="D24" i="13"/>
  <c r="C24" i="13"/>
  <c r="G8" i="4" l="1"/>
  <c r="D13" i="13" l="1"/>
  <c r="C13" i="13"/>
  <c r="B5" i="13"/>
  <c r="A1" i="13"/>
  <c r="A24" i="4"/>
  <c r="E22" i="4"/>
  <c r="A22" i="4"/>
  <c r="H20" i="4"/>
  <c r="G20" i="4"/>
  <c r="C20" i="4"/>
  <c r="B20" i="4"/>
  <c r="J17" i="4"/>
  <c r="J16" i="4"/>
  <c r="I14" i="4"/>
  <c r="F14" i="4"/>
  <c r="D14" i="4"/>
  <c r="I13" i="4"/>
  <c r="F13" i="4"/>
  <c r="G16" i="4" s="1"/>
  <c r="D22" i="4" s="1"/>
  <c r="D13" i="4"/>
  <c r="I12" i="4"/>
  <c r="F12" i="4"/>
  <c r="D12" i="4"/>
  <c r="I9" i="4"/>
  <c r="H9" i="4"/>
  <c r="I16" i="4" s="1"/>
  <c r="I17" i="4" l="1"/>
  <c r="D7" i="13"/>
  <c r="C8" i="13"/>
  <c r="C9" i="13"/>
  <c r="C14" i="13" s="1"/>
  <c r="D10" i="13"/>
  <c r="D14" i="13" s="1"/>
  <c r="D8" i="13"/>
  <c r="E2" i="13"/>
  <c r="F14" i="13" s="1"/>
  <c r="C7" i="13"/>
  <c r="B22" i="4"/>
  <c r="C22" i="4"/>
  <c r="E12" i="4"/>
  <c r="H12" i="4" s="1"/>
  <c r="D6" i="13" l="1"/>
  <c r="E10" i="13"/>
  <c r="E9" i="13"/>
  <c r="B6" i="13"/>
  <c r="E8" i="13"/>
  <c r="D11" i="13"/>
  <c r="C11" i="13"/>
  <c r="E13" i="4"/>
  <c r="E14" i="4"/>
  <c r="H14" i="4" l="1"/>
  <c r="C24" i="4"/>
  <c r="H13" i="4"/>
  <c r="F16" i="4"/>
  <c r="B24" i="4"/>
  <c r="F17" i="4" l="1"/>
  <c r="E24" i="4" s="1"/>
  <c r="D24" i="4"/>
  <c r="H27" i="4" l="1"/>
  <c r="H30" i="4" l="1"/>
  <c r="K30" i="4" s="1"/>
  <c r="H29" i="4" l="1"/>
  <c r="H28" i="4" s="1"/>
  <c r="K29" i="4" l="1"/>
  <c r="H31" i="4" l="1"/>
  <c r="K28" i="4"/>
  <c r="I28" i="4" l="1"/>
  <c r="I30" i="4"/>
  <c r="I29" i="4"/>
  <c r="K31" i="4"/>
</calcChain>
</file>

<file path=xl/sharedStrings.xml><?xml version="1.0" encoding="utf-8"?>
<sst xmlns="http://schemas.openxmlformats.org/spreadsheetml/2006/main" count="96" uniqueCount="72">
  <si>
    <t>Supervivencia</t>
  </si>
  <si>
    <t>meses</t>
  </si>
  <si>
    <t>Diferencia</t>
  </si>
  <si>
    <t xml:space="preserve">en </t>
  </si>
  <si>
    <t>días</t>
  </si>
  <si>
    <t>en</t>
  </si>
  <si>
    <t>El área de referencia representa</t>
  </si>
  <si>
    <t>Área de referencia</t>
  </si>
  <si>
    <t>En un área de:</t>
  </si>
  <si>
    <t>PtS por la intervención</t>
  </si>
  <si>
    <t>tS sin la intervención</t>
  </si>
  <si>
    <t>Resto de t sin éxito</t>
  </si>
  <si>
    <t>Área Bajo la Curva (ABC) por píxeles</t>
  </si>
  <si>
    <t>Tiempo medio que permenecen sin supervivencia</t>
  </si>
  <si>
    <t>de los</t>
  </si>
  <si>
    <t>del grupo Interv</t>
  </si>
  <si>
    <t>del grupo Contr</t>
  </si>
  <si>
    <t>NO</t>
  </si>
  <si>
    <t>puede representarse llegando los</t>
  </si>
  <si>
    <t>pacientes, a los</t>
  </si>
  <si>
    <t>, pues habría que recortar o ampliar los tiempos respectivos de uno o más pacientes "libres de evento" o "con evento"</t>
  </si>
  <si>
    <t>NNT</t>
  </si>
  <si>
    <t xml:space="preserve">NOTA: </t>
  </si>
  <si>
    <t>Distribuir cuadros verdes tras todos los supervivientes al evento</t>
  </si>
  <si>
    <t>RA interv</t>
  </si>
  <si>
    <t>RA contr</t>
  </si>
  <si>
    <t>RAR</t>
  </si>
  <si>
    <t>Los 3 tiempos biográficos (3tB)</t>
  </si>
  <si>
    <t>Los 3 destinos NNT</t>
  </si>
  <si>
    <t>Área Bajo la Curva (ABC) por polígonos</t>
  </si>
  <si>
    <t>p &lt; 0,05</t>
  </si>
  <si>
    <t>ABC políg, 30 meses</t>
  </si>
  <si>
    <t xml:space="preserve">&lt;------- meses </t>
  </si>
  <si>
    <t>p &gt; 0,05</t>
  </si>
  <si>
    <t>Pacientes ----&gt;</t>
  </si>
  <si>
    <t>ABC políg, 5 meses</t>
  </si>
  <si>
    <t>ABC políg, 10 meses</t>
  </si>
  <si>
    <t>ABC políg, 14 meses</t>
  </si>
  <si>
    <t>ABC políg, 20 meses</t>
  </si>
  <si>
    <t>ABC políg, 25 meses</t>
  </si>
  <si>
    <t>ABC políg, 35 meses</t>
  </si>
  <si>
    <t>ABC políg, 40 meses</t>
  </si>
  <si>
    <t>ABC políg, 45 meses</t>
  </si>
  <si>
    <t>ABC políg, 50 meses</t>
  </si>
  <si>
    <t>20220930-ECA KN-564 m50, CáRenCélCl ady [Pemb vs Pl], +SG SLP. Powles</t>
  </si>
  <si>
    <t>Powles T, Tomczak P, Park SH, on behalf of the KEYNOTE-564 Investigators. Pembrolizumab versus placebo as post-nephrectomy adjuvant therapy for clear cell renal cell carcinoma (KEYNOTE-564): 30-month follow-up analysis of a multicentre, randomised, double-blind, placebo-controlled, phase 3 trial. Lancet Oncol. 2022 Sep;23(9):1133-1144.</t>
  </si>
  <si>
    <t>Grupo A: Pembrolizumab, n= 496</t>
  </si>
  <si>
    <t>Grupo B: Placebo, n= 498</t>
  </si>
  <si>
    <t>HR 0,50 (0,30-0,83)</t>
  </si>
  <si>
    <t>Pembrolizumab</t>
  </si>
  <si>
    <t>Placebo</t>
  </si>
  <si>
    <t>En 30 meses, calculado con la Función de Supervivencia K-M</t>
  </si>
  <si>
    <t>No alcanzada</t>
  </si>
  <si>
    <t>No evaluable</t>
  </si>
  <si>
    <t>Calculadora de la Supervivencia en "tiempo medio de Supervivencia Libre del evento que se está midiendo (tSLEv)" y de la "Prolongación del tiempo medio de Supervivencia Libre del evento que se está midiendo (PtSLEv)".</t>
  </si>
  <si>
    <t>Evento que se está midiendo:</t>
  </si>
  <si>
    <t>muerte</t>
  </si>
  <si>
    <r>
      <rPr>
        <b/>
        <sz val="10"/>
        <rFont val="Calibri"/>
        <family val="2"/>
        <scheme val="minor"/>
      </rPr>
      <t>Supervivencia Global</t>
    </r>
    <r>
      <rPr>
        <sz val="10"/>
        <rFont val="Calibri"/>
        <family val="2"/>
        <scheme val="minor"/>
      </rPr>
      <t xml:space="preserve"> en tiempo medio de Supervivencia Libre del evento "muerte"</t>
    </r>
  </si>
  <si>
    <r>
      <t xml:space="preserve">Tabla t-1 [SG en tSLEv, A vs B]: Cálculo de la </t>
    </r>
    <r>
      <rPr>
        <b/>
        <i/>
        <sz val="15"/>
        <color theme="7" tint="-0.249977111117893"/>
        <rFont val="Calibri"/>
        <family val="2"/>
        <scheme val="minor"/>
      </rPr>
      <t>"Supervivencia global en tiempo medio de Supervivencia Libre del evento muerte"</t>
    </r>
    <r>
      <rPr>
        <b/>
        <sz val="15"/>
        <rFont val="Calibri"/>
        <family val="2"/>
        <scheme val="minor"/>
      </rPr>
      <t xml:space="preserve"> por las áreas bajo las curvas.</t>
    </r>
  </si>
  <si>
    <t>Mediana de tiempo de Supervivencia Libre del evento muerte</t>
  </si>
  <si>
    <t>Media tSLEv,</t>
  </si>
  <si>
    <t>Diferencia de Medias = PtSLEv,</t>
  </si>
  <si>
    <t>Mediana de tiempo de SLEv</t>
  </si>
  <si>
    <t>Prolongación de la Mediana de tiempo de SLEv</t>
  </si>
  <si>
    <r>
      <rPr>
        <sz val="10"/>
        <color rgb="FF0000FF"/>
        <rFont val="Calibri"/>
        <family val="2"/>
        <scheme val="minor"/>
      </rPr>
      <t>Abreviaturas</t>
    </r>
    <r>
      <rPr>
        <b/>
        <sz val="10"/>
        <color rgb="FF0000FF"/>
        <rFont val="Calibri"/>
        <family val="2"/>
        <scheme val="minor"/>
      </rPr>
      <t>:</t>
    </r>
    <r>
      <rPr>
        <b/>
        <sz val="10"/>
        <rFont val="Calibri"/>
        <family val="2"/>
        <scheme val="minor"/>
      </rPr>
      <t xml:space="preserve"> </t>
    </r>
  </si>
  <si>
    <t>Supervivencia Global</t>
  </si>
  <si>
    <t>PtSLEv por la intervención</t>
  </si>
  <si>
    <t>tSLEv sin la intervención</t>
  </si>
  <si>
    <r>
      <rPr>
        <sz val="10"/>
        <color rgb="FF0000FF"/>
        <rFont val="Calibri"/>
        <family val="2"/>
        <scheme val="minor"/>
      </rPr>
      <t>Abreviaturas</t>
    </r>
    <r>
      <rPr>
        <b/>
        <sz val="10"/>
        <color rgb="FF0000FF"/>
        <rFont val="Calibri"/>
        <family val="2"/>
        <scheme val="minor"/>
      </rPr>
      <t>:</t>
    </r>
    <r>
      <rPr>
        <b/>
        <sz val="10"/>
        <rFont val="Calibri"/>
        <family val="2"/>
        <scheme val="minor"/>
      </rPr>
      <t xml:space="preserve"> SG: </t>
    </r>
    <r>
      <rPr>
        <sz val="10"/>
        <rFont val="Calibri"/>
        <family val="2"/>
        <scheme val="minor"/>
      </rPr>
      <t xml:space="preserve">supervivencia global; </t>
    </r>
    <r>
      <rPr>
        <b/>
        <sz val="10"/>
        <rFont val="Calibri"/>
        <family val="2"/>
        <scheme val="minor"/>
      </rPr>
      <t xml:space="preserve">SLP: </t>
    </r>
    <r>
      <rPr>
        <sz val="10"/>
        <rFont val="Calibri"/>
        <family val="2"/>
        <scheme val="minor"/>
      </rPr>
      <t xml:space="preserve">supervivencia libre de progresión; </t>
    </r>
    <r>
      <rPr>
        <b/>
        <sz val="10"/>
        <rFont val="Calibri"/>
        <family val="2"/>
        <scheme val="minor"/>
      </rPr>
      <t xml:space="preserve">LEv: </t>
    </r>
    <r>
      <rPr>
        <sz val="10"/>
        <rFont val="Calibri"/>
        <family val="2"/>
        <scheme val="minor"/>
      </rPr>
      <t xml:space="preserve">libre del evento que se está midiendo; </t>
    </r>
    <r>
      <rPr>
        <b/>
        <sz val="10"/>
        <rFont val="Calibri"/>
        <family val="2"/>
        <scheme val="minor"/>
      </rPr>
      <t>tSLEv:</t>
    </r>
    <r>
      <rPr>
        <sz val="10"/>
        <rFont val="Calibri"/>
        <family val="2"/>
        <scheme val="minor"/>
      </rPr>
      <t xml:space="preserve"> tiempo medio de supervivencia libre del evento que se está midiendo; </t>
    </r>
    <r>
      <rPr>
        <b/>
        <sz val="10"/>
        <rFont val="Calibri"/>
        <family val="2"/>
        <scheme val="minor"/>
      </rPr>
      <t>PtSLEv:</t>
    </r>
    <r>
      <rPr>
        <sz val="10"/>
        <rFont val="Calibri"/>
        <family val="2"/>
        <scheme val="minor"/>
      </rPr>
      <t xml:space="preserve"> prolongación del tiempo medio de supervivencia libre del evento que se está midiendo.</t>
    </r>
  </si>
  <si>
    <t>SG en tSLEv, Grupo A vs Grupo B</t>
  </si>
  <si>
    <t>Tiempo medio de Supervivencia Libre de Evento (tSLEv)</t>
  </si>
  <si>
    <r>
      <rPr>
        <b/>
        <sz val="18"/>
        <rFont val="Calibri"/>
        <family val="2"/>
        <scheme val="minor"/>
      </rPr>
      <t>Gráfico g-1 [SG en 3tB x 3dNNT, A vs B]:</t>
    </r>
    <r>
      <rPr>
        <b/>
        <sz val="18"/>
        <color theme="1"/>
        <rFont val="Calibri"/>
        <family val="2"/>
        <scheme val="minor"/>
      </rPr>
      <t xml:space="preserve"> Cruce de "Los 3 tiempos biográficos (3tB)" con "Los 3 destinos del NNT (3dNNT)" en la </t>
    </r>
    <r>
      <rPr>
        <b/>
        <i/>
        <sz val="18"/>
        <color theme="7" tint="-0.249977111117893"/>
        <rFont val="Calibri"/>
        <family val="2"/>
        <scheme val="minor"/>
      </rPr>
      <t>Supervivencia Global</t>
    </r>
    <r>
      <rPr>
        <b/>
        <sz val="18"/>
        <color theme="1"/>
        <rFont val="Calibri"/>
        <family val="2"/>
        <scheme val="minor"/>
      </rPr>
      <t>, a los 30 meses.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</si>
</sst>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€_-;\-* #,##0.00\ _€_-;_-* &quot;-&quot;??\ _€_-;_-@_-"/>
    <numFmt numFmtId="164" formatCode="0.0"/>
    <numFmt numFmtId="165" formatCode="_-* #,##0\ _€_-;\-* #,##0\ _€_-;_-* &quot;-&quot;??\ _€_-;_-@_-"/>
    <numFmt numFmtId="166" formatCode="0.0%"/>
    <numFmt numFmtId="167" formatCode="#,##0.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80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009900"/>
      <name val="Calibri"/>
      <family val="2"/>
      <scheme val="minor"/>
    </font>
    <font>
      <sz val="10"/>
      <color rgb="FF92D050"/>
      <name val="Calibri"/>
      <family val="2"/>
      <scheme val="minor"/>
    </font>
    <font>
      <i/>
      <sz val="10"/>
      <color rgb="FF008000"/>
      <name val="Calibri"/>
      <family val="2"/>
      <scheme val="minor"/>
    </font>
    <font>
      <sz val="10"/>
      <color rgb="FF669900"/>
      <name val="Calibri"/>
      <family val="2"/>
      <scheme val="minor"/>
    </font>
    <font>
      <i/>
      <sz val="10"/>
      <color rgb="FF6699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669900"/>
      <name val="Calibri"/>
      <family val="2"/>
      <scheme val="minor"/>
    </font>
    <font>
      <sz val="10"/>
      <color rgb="FFFF9900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i/>
      <sz val="10"/>
      <color rgb="FFFF9900"/>
      <name val="Calibri"/>
      <family val="2"/>
    </font>
    <font>
      <i/>
      <sz val="10"/>
      <color rgb="FF009900"/>
      <name val="Calibri"/>
      <family val="2"/>
    </font>
    <font>
      <sz val="8"/>
      <name val="Calibri"/>
      <family val="2"/>
      <scheme val="minor"/>
    </font>
    <font>
      <sz val="9"/>
      <color rgb="FF0000FF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name val="Calibri"/>
      <family val="2"/>
      <scheme val="minor"/>
    </font>
    <font>
      <b/>
      <sz val="15"/>
      <name val="Calibri"/>
      <family val="2"/>
      <scheme val="minor"/>
    </font>
    <font>
      <b/>
      <i/>
      <sz val="15"/>
      <color theme="7" tint="-0.249977111117893"/>
      <name val="Calibri"/>
      <family val="2"/>
      <scheme val="minor"/>
    </font>
    <font>
      <b/>
      <i/>
      <sz val="14"/>
      <color theme="7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8"/>
      <color theme="7" tint="-0.249977111117893"/>
      <name val="Calibri"/>
      <family val="2"/>
      <scheme val="minor"/>
    </font>
    <font>
      <b/>
      <sz val="18"/>
      <name val="Calibri"/>
      <family val="2"/>
      <scheme val="minor"/>
    </font>
    <font>
      <i/>
      <sz val="10"/>
      <color theme="7" tint="-0.249977111117893"/>
      <name val="Calibri"/>
      <family val="2"/>
      <scheme val="minor"/>
    </font>
    <font>
      <b/>
      <sz val="9"/>
      <name val="Calibri"/>
      <family val="2"/>
      <scheme val="minor"/>
    </font>
    <font>
      <b/>
      <i/>
      <sz val="10"/>
      <color theme="7" tint="-0.249977111117893"/>
      <name val="Calibri"/>
      <family val="2"/>
      <scheme val="minor"/>
    </font>
    <font>
      <b/>
      <i/>
      <sz val="10"/>
      <color rgb="FF009900"/>
      <name val="Calibri"/>
      <family val="2"/>
    </font>
    <font>
      <i/>
      <sz val="12"/>
      <color theme="7" tint="-0.249977111117893"/>
      <name val="Calibri"/>
      <family val="2"/>
      <scheme val="minor"/>
    </font>
    <font>
      <b/>
      <sz val="11"/>
      <color rgb="FF6699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99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3" borderId="0" xfId="1" applyNumberFormat="1" applyFont="1" applyFill="1" applyBorder="1" applyAlignment="1">
      <alignment horizontal="center"/>
    </xf>
    <xf numFmtId="2" fontId="3" fillId="0" borderId="0" xfId="0" applyNumberFormat="1" applyFont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 applyAlignment="1">
      <alignment horizontal="right"/>
    </xf>
    <xf numFmtId="0" fontId="3" fillId="0" borderId="9" xfId="0" applyFont="1" applyBorder="1"/>
    <xf numFmtId="164" fontId="3" fillId="0" borderId="0" xfId="1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wrapText="1"/>
    </xf>
    <xf numFmtId="0" fontId="3" fillId="4" borderId="10" xfId="0" applyFont="1" applyFill="1" applyBorder="1" applyAlignment="1">
      <alignment vertical="center"/>
    </xf>
    <xf numFmtId="0" fontId="3" fillId="0" borderId="0" xfId="0" applyFont="1" applyBorder="1"/>
    <xf numFmtId="0" fontId="3" fillId="0" borderId="15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0" fillId="0" borderId="0" xfId="0" applyFont="1"/>
    <xf numFmtId="0" fontId="0" fillId="0" borderId="0" xfId="0" applyAlignment="1">
      <alignment vertic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167" fontId="3" fillId="3" borderId="2" xfId="0" applyNumberFormat="1" applyFont="1" applyFill="1" applyBorder="1"/>
    <xf numFmtId="167" fontId="3" fillId="3" borderId="5" xfId="0" applyNumberFormat="1" applyFont="1" applyFill="1" applyBorder="1"/>
    <xf numFmtId="0" fontId="3" fillId="4" borderId="0" xfId="0" applyFont="1" applyFill="1"/>
    <xf numFmtId="1" fontId="18" fillId="0" borderId="0" xfId="0" applyNumberFormat="1" applyFont="1"/>
    <xf numFmtId="164" fontId="3" fillId="3" borderId="12" xfId="1" applyNumberFormat="1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applyFont="1"/>
    <xf numFmtId="164" fontId="11" fillId="3" borderId="0" xfId="0" applyNumberFormat="1" applyFont="1" applyFill="1" applyAlignment="1">
      <alignment horizontal="center" vertical="center"/>
    </xf>
    <xf numFmtId="0" fontId="3" fillId="2" borderId="7" xfId="0" applyFont="1" applyFill="1" applyBorder="1" applyAlignment="1">
      <alignment horizontal="right" vertical="top" wrapText="1"/>
    </xf>
    <xf numFmtId="0" fontId="11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right" wrapText="1"/>
    </xf>
    <xf numFmtId="2" fontId="13" fillId="2" borderId="7" xfId="0" applyNumberFormat="1" applyFont="1" applyFill="1" applyBorder="1" applyAlignment="1">
      <alignment vertical="center"/>
    </xf>
    <xf numFmtId="1" fontId="13" fillId="0" borderId="7" xfId="0" applyNumberFormat="1" applyFont="1" applyBorder="1" applyAlignment="1">
      <alignment vertical="center"/>
    </xf>
    <xf numFmtId="0" fontId="15" fillId="0" borderId="7" xfId="0" applyFont="1" applyBorder="1" applyAlignment="1">
      <alignment horizontal="right" wrapText="1"/>
    </xf>
    <xf numFmtId="2" fontId="15" fillId="2" borderId="7" xfId="0" applyNumberFormat="1" applyFont="1" applyFill="1" applyBorder="1" applyAlignment="1">
      <alignment vertical="center"/>
    </xf>
    <xf numFmtId="166" fontId="19" fillId="0" borderId="0" xfId="2" applyNumberFormat="1" applyFont="1" applyFill="1" applyBorder="1" applyAlignment="1">
      <alignment vertical="center"/>
    </xf>
    <xf numFmtId="0" fontId="18" fillId="0" borderId="7" xfId="0" applyFont="1" applyBorder="1" applyAlignment="1">
      <alignment horizontal="right" wrapText="1"/>
    </xf>
    <xf numFmtId="2" fontId="18" fillId="2" borderId="7" xfId="0" applyNumberFormat="1" applyFont="1" applyFill="1" applyBorder="1" applyAlignment="1">
      <alignment vertical="center"/>
    </xf>
    <xf numFmtId="1" fontId="18" fillId="0" borderId="7" xfId="0" applyNumberFormat="1" applyFont="1" applyBorder="1" applyAlignment="1">
      <alignment vertical="center"/>
    </xf>
    <xf numFmtId="2" fontId="5" fillId="2" borderId="10" xfId="0" applyNumberFormat="1" applyFont="1" applyFill="1" applyBorder="1" applyAlignment="1">
      <alignment vertical="center"/>
    </xf>
    <xf numFmtId="1" fontId="21" fillId="0" borderId="7" xfId="0" applyNumberFormat="1" applyFont="1" applyBorder="1" applyAlignment="1">
      <alignment horizontal="right" vertical="center"/>
    </xf>
    <xf numFmtId="9" fontId="11" fillId="0" borderId="0" xfId="0" applyNumberFormat="1" applyFont="1"/>
    <xf numFmtId="0" fontId="11" fillId="0" borderId="0" xfId="0" applyFont="1" applyAlignment="1">
      <alignment horizontal="left" vertical="top"/>
    </xf>
    <xf numFmtId="164" fontId="18" fillId="3" borderId="7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5" borderId="7" xfId="0" applyFill="1" applyBorder="1"/>
    <xf numFmtId="0" fontId="0" fillId="5" borderId="9" xfId="0" applyFill="1" applyBorder="1"/>
    <xf numFmtId="0" fontId="11" fillId="0" borderId="18" xfId="0" applyFont="1" applyBorder="1"/>
    <xf numFmtId="0" fontId="11" fillId="0" borderId="19" xfId="0" applyFont="1" applyBorder="1"/>
    <xf numFmtId="0" fontId="11" fillId="0" borderId="20" xfId="0" applyFont="1" applyBorder="1"/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10" fontId="11" fillId="0" borderId="21" xfId="0" applyNumberFormat="1" applyFont="1" applyBorder="1" applyAlignment="1">
      <alignment horizontal="center"/>
    </xf>
    <xf numFmtId="164" fontId="11" fillId="2" borderId="22" xfId="0" applyNumberFormat="1" applyFont="1" applyFill="1" applyBorder="1" applyAlignment="1">
      <alignment horizontal="center"/>
    </xf>
    <xf numFmtId="164" fontId="13" fillId="2" borderId="24" xfId="0" applyNumberFormat="1" applyFont="1" applyFill="1" applyBorder="1" applyAlignment="1">
      <alignment horizontal="center" vertical="center"/>
    </xf>
    <xf numFmtId="164" fontId="15" fillId="2" borderId="24" xfId="0" applyNumberFormat="1" applyFont="1" applyFill="1" applyBorder="1" applyAlignment="1">
      <alignment horizontal="center" vertical="center"/>
    </xf>
    <xf numFmtId="0" fontId="0" fillId="6" borderId="17" xfId="0" applyFill="1" applyBorder="1"/>
    <xf numFmtId="0" fontId="5" fillId="4" borderId="4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right"/>
    </xf>
    <xf numFmtId="0" fontId="13" fillId="4" borderId="0" xfId="0" applyFont="1" applyFill="1" applyAlignment="1">
      <alignment horizontal="right"/>
    </xf>
    <xf numFmtId="166" fontId="14" fillId="4" borderId="0" xfId="2" applyNumberFormat="1" applyFont="1" applyFill="1" applyAlignment="1">
      <alignment horizontal="center"/>
    </xf>
    <xf numFmtId="1" fontId="13" fillId="4" borderId="0" xfId="0" applyNumberFormat="1" applyFont="1" applyFill="1"/>
    <xf numFmtId="0" fontId="12" fillId="4" borderId="0" xfId="0" applyFont="1" applyFill="1"/>
    <xf numFmtId="0" fontId="12" fillId="4" borderId="0" xfId="0" applyFont="1" applyFill="1" applyAlignment="1">
      <alignment horizontal="right"/>
    </xf>
    <xf numFmtId="166" fontId="17" fillId="4" borderId="0" xfId="2" applyNumberFormat="1" applyFont="1" applyFill="1" applyAlignment="1">
      <alignment horizontal="center"/>
    </xf>
    <xf numFmtId="1" fontId="12" fillId="4" borderId="0" xfId="0" applyNumberFormat="1" applyFont="1" applyFill="1"/>
    <xf numFmtId="0" fontId="18" fillId="4" borderId="0" xfId="0" applyFont="1" applyFill="1"/>
    <xf numFmtId="0" fontId="18" fillId="4" borderId="0" xfId="0" applyFont="1" applyFill="1" applyAlignment="1">
      <alignment horizontal="right"/>
    </xf>
    <xf numFmtId="164" fontId="18" fillId="4" borderId="0" xfId="0" applyNumberFormat="1" applyFont="1" applyFill="1"/>
    <xf numFmtId="166" fontId="19" fillId="4" borderId="0" xfId="2" applyNumberFormat="1" applyFont="1" applyFill="1" applyAlignment="1">
      <alignment horizontal="center"/>
    </xf>
    <xf numFmtId="1" fontId="18" fillId="4" borderId="0" xfId="0" applyNumberFormat="1" applyFont="1" applyFill="1"/>
    <xf numFmtId="1" fontId="5" fillId="4" borderId="7" xfId="0" applyNumberFormat="1" applyFont="1" applyFill="1" applyBorder="1"/>
    <xf numFmtId="0" fontId="10" fillId="2" borderId="14" xfId="0" applyFont="1" applyFill="1" applyBorder="1" applyAlignment="1">
      <alignment vertical="center"/>
    </xf>
    <xf numFmtId="164" fontId="13" fillId="4" borderId="0" xfId="0" applyNumberFormat="1" applyFont="1" applyFill="1"/>
    <xf numFmtId="164" fontId="12" fillId="4" borderId="0" xfId="0" applyNumberFormat="1" applyFont="1" applyFill="1"/>
    <xf numFmtId="0" fontId="3" fillId="0" borderId="2" xfId="0" applyFont="1" applyBorder="1" applyAlignment="1">
      <alignment vertical="center" wrapText="1"/>
    </xf>
    <xf numFmtId="0" fontId="23" fillId="0" borderId="0" xfId="0" applyFont="1"/>
    <xf numFmtId="0" fontId="24" fillId="4" borderId="0" xfId="0" applyFont="1" applyFill="1"/>
    <xf numFmtId="0" fontId="5" fillId="0" borderId="0" xfId="0" applyFont="1" applyAlignment="1">
      <alignment horizontal="right" vertical="top" wrapText="1"/>
    </xf>
    <xf numFmtId="0" fontId="0" fillId="7" borderId="17" xfId="0" applyFill="1" applyBorder="1"/>
    <xf numFmtId="0" fontId="3" fillId="2" borderId="7" xfId="0" applyFont="1" applyFill="1" applyBorder="1" applyAlignment="1">
      <alignment vertical="center" wrapText="1"/>
    </xf>
    <xf numFmtId="1" fontId="13" fillId="2" borderId="10" xfId="0" applyNumberFormat="1" applyFont="1" applyFill="1" applyBorder="1" applyAlignment="1">
      <alignment horizontal="center" vertical="center"/>
    </xf>
    <xf numFmtId="1" fontId="15" fillId="2" borderId="10" xfId="0" applyNumberFormat="1" applyFont="1" applyFill="1" applyBorder="1" applyAlignment="1">
      <alignment horizontal="center" vertical="center"/>
    </xf>
    <xf numFmtId="1" fontId="18" fillId="2" borderId="10" xfId="0" applyNumberFormat="1" applyFont="1" applyFill="1" applyBorder="1" applyAlignment="1">
      <alignment horizontal="center" vertical="center"/>
    </xf>
    <xf numFmtId="0" fontId="21" fillId="0" borderId="23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vertical="center" wrapText="1"/>
    </xf>
    <xf numFmtId="2" fontId="3" fillId="4" borderId="0" xfId="0" applyNumberFormat="1" applyFont="1" applyFill="1" applyAlignment="1">
      <alignment horizontal="center" vertical="center"/>
    </xf>
    <xf numFmtId="0" fontId="21" fillId="0" borderId="0" xfId="0" applyFont="1" applyAlignment="1">
      <alignment horizontal="right" vertical="center" wrapText="1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9" fontId="11" fillId="0" borderId="0" xfId="0" applyNumberFormat="1" applyFont="1" applyAlignment="1">
      <alignment horizontal="center"/>
    </xf>
    <xf numFmtId="166" fontId="11" fillId="0" borderId="0" xfId="2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0" fontId="10" fillId="2" borderId="16" xfId="0" applyFont="1" applyFill="1" applyBorder="1" applyAlignment="1">
      <alignment horizontal="left" vertical="center"/>
    </xf>
    <xf numFmtId="0" fontId="10" fillId="0" borderId="0" xfId="0" applyFont="1" applyAlignment="1">
      <alignment textRotation="90"/>
    </xf>
    <xf numFmtId="0" fontId="3" fillId="0" borderId="0" xfId="0" applyFont="1" applyAlignment="1">
      <alignment vertical="center" wrapText="1"/>
    </xf>
    <xf numFmtId="2" fontId="18" fillId="2" borderId="25" xfId="0" applyNumberFormat="1" applyFont="1" applyFill="1" applyBorder="1" applyAlignment="1">
      <alignment horizontal="center" vertical="center"/>
    </xf>
    <xf numFmtId="0" fontId="0" fillId="5" borderId="11" xfId="0" applyFill="1" applyBorder="1"/>
    <xf numFmtId="0" fontId="5" fillId="0" borderId="7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top"/>
    </xf>
    <xf numFmtId="0" fontId="5" fillId="4" borderId="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right"/>
    </xf>
    <xf numFmtId="0" fontId="15" fillId="4" borderId="0" xfId="0" applyFont="1" applyFill="1"/>
    <xf numFmtId="0" fontId="16" fillId="4" borderId="0" xfId="0" applyFont="1" applyFill="1"/>
    <xf numFmtId="2" fontId="3" fillId="4" borderId="0" xfId="0" applyNumberFormat="1" applyFont="1" applyFill="1"/>
    <xf numFmtId="0" fontId="29" fillId="0" borderId="0" xfId="0" applyFont="1"/>
    <xf numFmtId="49" fontId="3" fillId="0" borderId="0" xfId="0" applyNumberFormat="1" applyFont="1"/>
    <xf numFmtId="164" fontId="32" fillId="0" borderId="0" xfId="0" applyNumberFormat="1" applyFont="1" applyAlignment="1">
      <alignment horizontal="left"/>
    </xf>
    <xf numFmtId="0" fontId="32" fillId="0" borderId="0" xfId="0" applyFont="1" applyAlignment="1">
      <alignment horizontal="left"/>
    </xf>
    <xf numFmtId="164" fontId="32" fillId="0" borderId="0" xfId="0" applyNumberFormat="1" applyFont="1"/>
    <xf numFmtId="0" fontId="32" fillId="0" borderId="0" xfId="0" applyFont="1" applyAlignment="1">
      <alignment horizontal="right"/>
    </xf>
    <xf numFmtId="9" fontId="30" fillId="0" borderId="0" xfId="0" applyNumberFormat="1" applyFont="1"/>
    <xf numFmtId="164" fontId="33" fillId="0" borderId="0" xfId="0" applyNumberFormat="1" applyFont="1" applyAlignment="1">
      <alignment horizontal="left" vertical="center"/>
    </xf>
    <xf numFmtId="1" fontId="33" fillId="0" borderId="0" xfId="0" applyNumberFormat="1" applyFont="1" applyAlignment="1">
      <alignment horizontal="left" vertical="center"/>
    </xf>
    <xf numFmtId="1" fontId="33" fillId="0" borderId="0" xfId="0" applyNumberFormat="1" applyFont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2" fontId="3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6" borderId="9" xfId="0" applyFill="1" applyBorder="1"/>
    <xf numFmtId="166" fontId="3" fillId="2" borderId="10" xfId="2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64" fontId="41" fillId="0" borderId="7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 vertical="top"/>
    </xf>
    <xf numFmtId="0" fontId="42" fillId="0" borderId="7" xfId="0" applyFont="1" applyBorder="1" applyAlignment="1">
      <alignment horizontal="center" vertical="center" wrapText="1"/>
    </xf>
    <xf numFmtId="164" fontId="43" fillId="0" borderId="7" xfId="0" applyNumberFormat="1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top" wrapText="1"/>
    </xf>
    <xf numFmtId="0" fontId="43" fillId="4" borderId="0" xfId="0" applyFont="1" applyFill="1" applyAlignment="1">
      <alignment horizontal="center" vertical="center" wrapText="1"/>
    </xf>
    <xf numFmtId="164" fontId="45" fillId="4" borderId="7" xfId="0" applyNumberFormat="1" applyFont="1" applyFill="1" applyBorder="1" applyAlignment="1">
      <alignment horizontal="center" vertical="center"/>
    </xf>
    <xf numFmtId="1" fontId="45" fillId="4" borderId="7" xfId="0" applyNumberFormat="1" applyFont="1" applyFill="1" applyBorder="1" applyAlignment="1">
      <alignment horizontal="center" vertical="center"/>
    </xf>
    <xf numFmtId="0" fontId="38" fillId="0" borderId="0" xfId="0" applyFont="1" applyBorder="1" applyAlignment="1">
      <alignment vertical="center" wrapText="1"/>
    </xf>
    <xf numFmtId="0" fontId="46" fillId="0" borderId="26" xfId="0" applyFont="1" applyBorder="1" applyAlignment="1">
      <alignment horizontal="center" vertical="center"/>
    </xf>
    <xf numFmtId="0" fontId="46" fillId="0" borderId="27" xfId="0" applyFont="1" applyBorder="1" applyAlignment="1">
      <alignment horizontal="center" vertical="center"/>
    </xf>
    <xf numFmtId="0" fontId="47" fillId="0" borderId="27" xfId="0" applyFont="1" applyBorder="1" applyAlignment="1">
      <alignment horizontal="center" vertical="center"/>
    </xf>
    <xf numFmtId="164" fontId="5" fillId="4" borderId="7" xfId="0" applyNumberFormat="1" applyFont="1" applyFill="1" applyBorder="1"/>
    <xf numFmtId="0" fontId="6" fillId="4" borderId="7" xfId="0" applyFont="1" applyFill="1" applyBorder="1" applyAlignment="1">
      <alignment horizontal="center" vertical="center" wrapText="1"/>
    </xf>
    <xf numFmtId="0" fontId="34" fillId="2" borderId="7" xfId="0" applyFont="1" applyFill="1" applyBorder="1" applyAlignment="1">
      <alignment horizontal="center" vertical="center" wrapText="1"/>
    </xf>
    <xf numFmtId="0" fontId="34" fillId="4" borderId="7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8" fillId="4" borderId="16" xfId="0" applyFont="1" applyFill="1" applyBorder="1" applyAlignment="1">
      <alignment horizontal="left" vertical="center" wrapText="1"/>
    </xf>
    <xf numFmtId="0" fontId="48" fillId="4" borderId="13" xfId="0" applyFont="1" applyFill="1" applyBorder="1" applyAlignment="1">
      <alignment horizontal="left" vertical="center" wrapText="1"/>
    </xf>
    <xf numFmtId="0" fontId="48" fillId="4" borderId="14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35" fillId="4" borderId="16" xfId="0" applyFont="1" applyFill="1" applyBorder="1" applyAlignment="1">
      <alignment horizontal="left" vertical="center" wrapText="1"/>
    </xf>
    <xf numFmtId="0" fontId="35" fillId="4" borderId="13" xfId="0" applyFont="1" applyFill="1" applyBorder="1" applyAlignment="1">
      <alignment horizontal="left" vertical="center" wrapText="1"/>
    </xf>
    <xf numFmtId="0" fontId="35" fillId="4" borderId="14" xfId="0" applyFont="1" applyFill="1" applyBorder="1" applyAlignment="1">
      <alignment horizontal="left" vertical="center" wrapText="1"/>
    </xf>
    <xf numFmtId="0" fontId="37" fillId="4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38" fillId="0" borderId="16" xfId="0" applyFont="1" applyBorder="1" applyAlignment="1">
      <alignment horizontal="left" vertical="center" wrapText="1"/>
    </xf>
    <xf numFmtId="0" fontId="38" fillId="0" borderId="13" xfId="0" applyFont="1" applyBorder="1" applyAlignment="1">
      <alignment horizontal="left" vertical="center" wrapText="1"/>
    </xf>
    <xf numFmtId="0" fontId="38" fillId="0" borderId="14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31" fillId="0" borderId="0" xfId="0" applyFont="1" applyAlignment="1">
      <alignment horizontal="center" vertical="top" textRotation="90"/>
    </xf>
    <xf numFmtId="0" fontId="31" fillId="0" borderId="0" xfId="0" applyFont="1" applyAlignment="1">
      <alignment horizontal="right" vertical="top" textRotation="90"/>
    </xf>
    <xf numFmtId="1" fontId="13" fillId="0" borderId="7" xfId="0" applyNumberFormat="1" applyFont="1" applyBorder="1" applyAlignment="1">
      <alignment horizontal="right" vertical="center"/>
    </xf>
    <xf numFmtId="1" fontId="18" fillId="0" borderId="7" xfId="0" applyNumberFormat="1" applyFont="1" applyBorder="1" applyAlignment="1">
      <alignment horizontal="right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8000"/>
      <color rgb="FF669900"/>
      <color rgb="FFFF9900"/>
      <color rgb="FFF8CBAD"/>
      <color rgb="FF66FF33"/>
      <color rgb="FF833C0C"/>
      <color rgb="FFC00000"/>
      <color rgb="FF993300"/>
      <color rgb="FF6600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solidFill>
                  <a:srgbClr val="993300"/>
                </a:solidFill>
              </a:rPr>
              <a:t>Gráfico "Los</a:t>
            </a:r>
            <a:r>
              <a:rPr lang="es-ES" sz="1200" b="1" baseline="0">
                <a:solidFill>
                  <a:srgbClr val="993300"/>
                </a:solidFill>
              </a:rPr>
              <a:t> 3 tiempos biográficos (3tB)": </a:t>
            </a:r>
            <a:r>
              <a:rPr lang="es-ES" sz="1200" b="1">
                <a:solidFill>
                  <a:sysClr val="windowText" lastClr="000000"/>
                </a:solidFill>
              </a:rPr>
              <a:t>Prolongación</a:t>
            </a:r>
            <a:r>
              <a:rPr lang="es-ES" sz="1200" b="1" baseline="0">
                <a:solidFill>
                  <a:sysClr val="windowText" lastClr="000000"/>
                </a:solidFill>
              </a:rPr>
              <a:t> del tiempo medio de Supervivencia Libre de Evento (PtSLEv)</a:t>
            </a:r>
            <a:endParaRPr lang="es-ES" sz="12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4608767963410516"/>
          <c:y val="0.24416666666666667"/>
          <c:w val="0.83169002884540411"/>
          <c:h val="0.547160250801983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't-1 SG, tSLEv'!$G$28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6836834007235033"/>
                  <c:y val="4.0084974222939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D2-4F81-B11B-BA0EAE774487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't-1 SG, tSLEv'!$H$27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't-1 SG, tSLEv'!$H$28</c:f>
              <c:numCache>
                <c:formatCode>0.0</c:formatCode>
                <c:ptCount val="1"/>
                <c:pt idx="0">
                  <c:v>0.58061901695069906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D2-4F81-B11B-BA0EAE774487}"/>
            </c:ext>
          </c:extLst>
        </c:ser>
        <c:ser>
          <c:idx val="1"/>
          <c:order val="1"/>
          <c:tx>
            <c:strRef>
              <c:f>'t-1 SG, tSLEv'!$G$29</c:f>
              <c:strCache>
                <c:ptCount val="1"/>
                <c:pt idx="0">
                  <c:v>PtSLEv por la intervención</c:v>
                </c:pt>
              </c:strCache>
            </c:strRef>
          </c:tx>
          <c:spPr>
            <a:solidFill>
              <a:srgbClr val="0099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6693579276342366"/>
                  <c:y val="-2.0550450006310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D2-4F81-B11B-BA0EAE774487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99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't-1 SG, tSLEv'!$H$27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't-1 SG, tSLEv'!$H$29</c:f>
              <c:numCache>
                <c:formatCode>0.0</c:formatCode>
                <c:ptCount val="1"/>
                <c:pt idx="0">
                  <c:v>0.34067235798473305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D2-4F81-B11B-BA0EAE774487}"/>
            </c:ext>
          </c:extLst>
        </c:ser>
        <c:ser>
          <c:idx val="2"/>
          <c:order val="2"/>
          <c:tx>
            <c:strRef>
              <c:f>'t-1 SG, tSLEv'!$G$30</c:f>
              <c:strCache>
                <c:ptCount val="1"/>
                <c:pt idx="0">
                  <c:v>tSLEv sin la intervención</c:v>
                </c:pt>
              </c:strCache>
            </c:strRef>
          </c:tx>
          <c:spPr>
            <a:solidFill>
              <a:srgbClr val="99FF3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CFF3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8D2-4F81-B11B-BA0EAE774487}"/>
              </c:ext>
            </c:extLst>
          </c:dPt>
          <c:dLbls>
            <c:dLbl>
              <c:idx val="0"/>
              <c:layout>
                <c:manualLayout>
                  <c:x val="-0.25833333333333336"/>
                  <c:y val="-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D2-4F81-B11B-BA0EAE774487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92D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't-1 SG, tSLEv'!$H$27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't-1 SG, tSLEv'!$H$30</c:f>
              <c:numCache>
                <c:formatCode>0.0</c:formatCode>
                <c:ptCount val="1"/>
                <c:pt idx="0">
                  <c:v>29.078708625064568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D2-4F81-B11B-BA0EAE774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0538959"/>
        <c:axId val="1030536047"/>
      </c:barChart>
      <c:catAx>
        <c:axId val="1030538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0536047"/>
        <c:crosses val="autoZero"/>
        <c:auto val="1"/>
        <c:lblAlgn val="ctr"/>
        <c:lblOffset val="100"/>
        <c:noMultiLvlLbl val="0"/>
      </c:catAx>
      <c:valAx>
        <c:axId val="1030536047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Marco de tiempo de seguimiento analizado</a:t>
                </a:r>
              </a:p>
            </c:rich>
          </c:tx>
          <c:layout>
            <c:manualLayout>
              <c:xMode val="edge"/>
              <c:yMode val="edge"/>
              <c:x val="1.529107871417063E-2"/>
              <c:y val="0.223441387284243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0538959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935183</xdr:colOff>
      <xdr:row>8</xdr:row>
      <xdr:rowOff>129886</xdr:rowOff>
    </xdr:from>
    <xdr:to>
      <xdr:col>7</xdr:col>
      <xdr:colOff>389659</xdr:colOff>
      <xdr:row>11</xdr:row>
      <xdr:rowOff>69273</xdr:rowOff>
    </xdr:to>
    <xdr:cxnSp macro="">
      <xdr:nvCxnSpPr>
        <xdr:cNvPr id="2" name="Conector recto de flecha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196686"/>
          <a:ext cx="28168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1371600</xdr:colOff>
      <xdr:row>31</xdr:row>
      <xdr:rowOff>114299</xdr:rowOff>
    </xdr:from>
    <xdr:to>
      <xdr:col>10</xdr:col>
      <xdr:colOff>390525</xdr:colOff>
      <xdr:row>54</xdr:row>
      <xdr:rowOff>66675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935183</xdr:colOff>
      <xdr:row>8</xdr:row>
      <xdr:rowOff>129886</xdr:rowOff>
    </xdr:from>
    <xdr:to>
      <xdr:col>7</xdr:col>
      <xdr:colOff>389659</xdr:colOff>
      <xdr:row>11</xdr:row>
      <xdr:rowOff>69273</xdr:rowOff>
    </xdr:to>
    <xdr:cxnSp macro="">
      <xdr:nvCxnSpPr>
        <xdr:cNvPr id="5" name="Conector recto de flecha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358611"/>
          <a:ext cx="28168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935183</xdr:colOff>
      <xdr:row>8</xdr:row>
      <xdr:rowOff>129886</xdr:rowOff>
    </xdr:from>
    <xdr:to>
      <xdr:col>7</xdr:col>
      <xdr:colOff>389659</xdr:colOff>
      <xdr:row>11</xdr:row>
      <xdr:rowOff>69273</xdr:rowOff>
    </xdr:to>
    <xdr:cxnSp macro="">
      <xdr:nvCxnSpPr>
        <xdr:cNvPr id="7" name="Conector recto de flecha 2">
          <a:extLst>
            <a:ext uri="{FF2B5EF4-FFF2-40B4-BE49-F238E27FC236}">
              <a16:creationId xmlns:a16="http://schemas.microsoft.com/office/drawing/2014/main" id="{5C4F7A01-D97F-4C25-B7C2-1123DA1E7B63}"/>
            </a:ext>
          </a:extLst>
        </xdr:cNvPr>
        <xdr:cNvCxnSpPr>
          <a:cxnSpLocks noChangeShapeType="1"/>
        </xdr:cNvCxnSpPr>
      </xdr:nvCxnSpPr>
      <xdr:spPr bwMode="auto">
        <a:xfrm flipH="1">
          <a:off x="6224733" y="1304636"/>
          <a:ext cx="2559626" cy="758537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935183</xdr:colOff>
      <xdr:row>8</xdr:row>
      <xdr:rowOff>129886</xdr:rowOff>
    </xdr:from>
    <xdr:to>
      <xdr:col>7</xdr:col>
      <xdr:colOff>389659</xdr:colOff>
      <xdr:row>11</xdr:row>
      <xdr:rowOff>69273</xdr:rowOff>
    </xdr:to>
    <xdr:cxnSp macro="">
      <xdr:nvCxnSpPr>
        <xdr:cNvPr id="9" name="Conector recto de flecha 2">
          <a:extLst>
            <a:ext uri="{FF2B5EF4-FFF2-40B4-BE49-F238E27FC236}">
              <a16:creationId xmlns:a16="http://schemas.microsoft.com/office/drawing/2014/main" id="{3A41BAA6-F34A-4A01-A921-9F9B86607D36}"/>
            </a:ext>
          </a:extLst>
        </xdr:cNvPr>
        <xdr:cNvCxnSpPr>
          <a:cxnSpLocks noChangeShapeType="1"/>
        </xdr:cNvCxnSpPr>
      </xdr:nvCxnSpPr>
      <xdr:spPr bwMode="auto">
        <a:xfrm flipH="1">
          <a:off x="6224733" y="1304636"/>
          <a:ext cx="2559626" cy="758537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281214</xdr:colOff>
      <xdr:row>40</xdr:row>
      <xdr:rowOff>108858</xdr:rowOff>
    </xdr:from>
    <xdr:to>
      <xdr:col>2</xdr:col>
      <xdr:colOff>1025072</xdr:colOff>
      <xdr:row>53</xdr:row>
      <xdr:rowOff>127179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1F222F3-C485-46EC-8220-F1A857BFC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1214" y="7810501"/>
          <a:ext cx="3918858" cy="2141035"/>
        </a:xfrm>
        <a:prstGeom prst="rect">
          <a:avLst/>
        </a:prstGeom>
      </xdr:spPr>
    </xdr:pic>
    <xdr:clientData/>
  </xdr:twoCellAnchor>
  <xdr:twoCellAnchor editAs="oneCell">
    <xdr:from>
      <xdr:col>0</xdr:col>
      <xdr:colOff>263072</xdr:colOff>
      <xdr:row>27</xdr:row>
      <xdr:rowOff>0</xdr:rowOff>
    </xdr:from>
    <xdr:to>
      <xdr:col>4</xdr:col>
      <xdr:colOff>70834</xdr:colOff>
      <xdr:row>39</xdr:row>
      <xdr:rowOff>46329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E3616C38-6380-4B8F-B984-9FB4E289D2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3072" y="5578929"/>
          <a:ext cx="5060119" cy="20057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90715</xdr:colOff>
      <xdr:row>18</xdr:row>
      <xdr:rowOff>18143</xdr:rowOff>
    </xdr:from>
    <xdr:to>
      <xdr:col>29</xdr:col>
      <xdr:colOff>97312</xdr:colOff>
      <xdr:row>48</xdr:row>
      <xdr:rowOff>18142</xdr:rowOff>
    </xdr:to>
    <xdr:cxnSp macro="">
      <xdr:nvCxnSpPr>
        <xdr:cNvPr id="27" name="Conector recto de flecha 26">
          <a:extLst>
            <a:ext uri="{FF2B5EF4-FFF2-40B4-BE49-F238E27FC236}">
              <a16:creationId xmlns:a16="http://schemas.microsoft.com/office/drawing/2014/main" id="{F0088D39-039E-49D9-9139-2FF2AEC8F962}"/>
            </a:ext>
          </a:extLst>
        </xdr:cNvPr>
        <xdr:cNvCxnSpPr/>
      </xdr:nvCxnSpPr>
      <xdr:spPr>
        <a:xfrm flipH="1">
          <a:off x="8853715" y="4000500"/>
          <a:ext cx="6597" cy="5460999"/>
        </a:xfrm>
        <a:prstGeom prst="straightConnector1">
          <a:avLst/>
        </a:prstGeom>
        <a:ln w="25400">
          <a:solidFill>
            <a:srgbClr val="FFFF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117928</xdr:colOff>
      <xdr:row>18</xdr:row>
      <xdr:rowOff>11548</xdr:rowOff>
    </xdr:from>
    <xdr:to>
      <xdr:col>56</xdr:col>
      <xdr:colOff>119584</xdr:colOff>
      <xdr:row>29</xdr:row>
      <xdr:rowOff>172357</xdr:rowOff>
    </xdr:to>
    <xdr:cxnSp macro="">
      <xdr:nvCxnSpPr>
        <xdr:cNvPr id="29" name="Conector recto de flecha 28">
          <a:extLst>
            <a:ext uri="{FF2B5EF4-FFF2-40B4-BE49-F238E27FC236}">
              <a16:creationId xmlns:a16="http://schemas.microsoft.com/office/drawing/2014/main" id="{56B85F91-A75D-4ECA-99BA-4B3EF5260663}"/>
            </a:ext>
          </a:extLst>
        </xdr:cNvPr>
        <xdr:cNvCxnSpPr/>
      </xdr:nvCxnSpPr>
      <xdr:spPr>
        <a:xfrm flipH="1">
          <a:off x="13824857" y="3993905"/>
          <a:ext cx="1656" cy="2174666"/>
        </a:xfrm>
        <a:prstGeom prst="straightConnector1">
          <a:avLst/>
        </a:prstGeom>
        <a:ln w="25400">
          <a:solidFill>
            <a:srgbClr val="7030A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112563</xdr:colOff>
      <xdr:row>18</xdr:row>
      <xdr:rowOff>11080</xdr:rowOff>
    </xdr:from>
    <xdr:to>
      <xdr:col>7</xdr:col>
      <xdr:colOff>113392</xdr:colOff>
      <xdr:row>47</xdr:row>
      <xdr:rowOff>163286</xdr:rowOff>
    </xdr:to>
    <xdr:cxnSp macro="">
      <xdr:nvCxnSpPr>
        <xdr:cNvPr id="32" name="Conector recto de flecha 31">
          <a:extLst>
            <a:ext uri="{FF2B5EF4-FFF2-40B4-BE49-F238E27FC236}">
              <a16:creationId xmlns:a16="http://schemas.microsoft.com/office/drawing/2014/main" id="{0E222683-A997-402D-B2CE-ADC244747733}"/>
            </a:ext>
          </a:extLst>
        </xdr:cNvPr>
        <xdr:cNvCxnSpPr/>
      </xdr:nvCxnSpPr>
      <xdr:spPr>
        <a:xfrm>
          <a:off x="4884134" y="3993437"/>
          <a:ext cx="829" cy="5431778"/>
        </a:xfrm>
        <a:prstGeom prst="straightConnector1">
          <a:avLst/>
        </a:prstGeom>
        <a:ln w="25400">
          <a:solidFill>
            <a:srgbClr val="7030A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79279</xdr:colOff>
      <xdr:row>18</xdr:row>
      <xdr:rowOff>3945</xdr:rowOff>
    </xdr:from>
    <xdr:to>
      <xdr:col>55</xdr:col>
      <xdr:colOff>99786</xdr:colOff>
      <xdr:row>40</xdr:row>
      <xdr:rowOff>0</xdr:rowOff>
    </xdr:to>
    <xdr:cxnSp macro="">
      <xdr:nvCxnSpPr>
        <xdr:cNvPr id="10" name="Conector recto de flecha 9">
          <a:extLst>
            <a:ext uri="{FF2B5EF4-FFF2-40B4-BE49-F238E27FC236}">
              <a16:creationId xmlns:a16="http://schemas.microsoft.com/office/drawing/2014/main" id="{A1E5359B-84E8-4A89-9D8E-F42B2EB1E2EC}"/>
            </a:ext>
          </a:extLst>
        </xdr:cNvPr>
        <xdr:cNvCxnSpPr/>
      </xdr:nvCxnSpPr>
      <xdr:spPr>
        <a:xfrm>
          <a:off x="13604779" y="3986302"/>
          <a:ext cx="20507" cy="4005627"/>
        </a:xfrm>
        <a:prstGeom prst="straightConnector1">
          <a:avLst/>
        </a:prstGeom>
        <a:ln w="25400">
          <a:solidFill>
            <a:srgbClr val="FFFF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88350</xdr:colOff>
      <xdr:row>18</xdr:row>
      <xdr:rowOff>5521</xdr:rowOff>
    </xdr:from>
    <xdr:to>
      <xdr:col>33</xdr:col>
      <xdr:colOff>108859</xdr:colOff>
      <xdr:row>48</xdr:row>
      <xdr:rowOff>9071</xdr:rowOff>
    </xdr:to>
    <xdr:cxnSp macro="">
      <xdr:nvCxnSpPr>
        <xdr:cNvPr id="16" name="Conector recto de flecha 15">
          <a:extLst>
            <a:ext uri="{FF2B5EF4-FFF2-40B4-BE49-F238E27FC236}">
              <a16:creationId xmlns:a16="http://schemas.microsoft.com/office/drawing/2014/main" id="{779AA85C-0465-4FFA-A665-0DDD3199594E}"/>
            </a:ext>
          </a:extLst>
        </xdr:cNvPr>
        <xdr:cNvCxnSpPr/>
      </xdr:nvCxnSpPr>
      <xdr:spPr>
        <a:xfrm>
          <a:off x="9622421" y="3987878"/>
          <a:ext cx="20509" cy="5464550"/>
        </a:xfrm>
        <a:prstGeom prst="straightConnector1">
          <a:avLst/>
        </a:prstGeom>
        <a:ln w="25400">
          <a:solidFill>
            <a:srgbClr val="7030A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101364</xdr:colOff>
      <xdr:row>17</xdr:row>
      <xdr:rowOff>176698</xdr:rowOff>
    </xdr:from>
    <xdr:to>
      <xdr:col>30</xdr:col>
      <xdr:colOff>117928</xdr:colOff>
      <xdr:row>29</xdr:row>
      <xdr:rowOff>172357</xdr:rowOff>
    </xdr:to>
    <xdr:cxnSp macro="">
      <xdr:nvCxnSpPr>
        <xdr:cNvPr id="24" name="Conector recto de flecha 23">
          <a:extLst>
            <a:ext uri="{FF2B5EF4-FFF2-40B4-BE49-F238E27FC236}">
              <a16:creationId xmlns:a16="http://schemas.microsoft.com/office/drawing/2014/main" id="{C4CA89F6-165E-4DE1-B529-FF54808EADA0}"/>
            </a:ext>
          </a:extLst>
        </xdr:cNvPr>
        <xdr:cNvCxnSpPr/>
      </xdr:nvCxnSpPr>
      <xdr:spPr>
        <a:xfrm>
          <a:off x="9045793" y="3977627"/>
          <a:ext cx="16564" cy="2190944"/>
        </a:xfrm>
        <a:prstGeom prst="straightConnector1">
          <a:avLst/>
        </a:prstGeom>
        <a:ln w="25400">
          <a:solidFill>
            <a:srgbClr val="7030A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56"/>
  <sheetViews>
    <sheetView tabSelected="1" zoomScale="70" zoomScaleNormal="70" workbookViewId="0">
      <selection activeCell="A2" sqref="A2:G2"/>
    </sheetView>
  </sheetViews>
  <sheetFormatPr baseColWidth="10" defaultRowHeight="13" x14ac:dyDescent="0.3"/>
  <cols>
    <col min="1" max="1" width="27.1796875" style="2" customWidth="1"/>
    <col min="2" max="2" width="18.36328125" style="2" customWidth="1"/>
    <col min="3" max="3" width="15.7265625" style="2" customWidth="1"/>
    <col min="4" max="4" width="14" style="2" customWidth="1"/>
    <col min="5" max="5" width="18.1796875" style="2" customWidth="1"/>
    <col min="6" max="6" width="14.1796875" style="2" customWidth="1"/>
    <col min="7" max="7" width="15.36328125" style="2" customWidth="1"/>
    <col min="8" max="8" width="15.1796875" style="2" customWidth="1"/>
    <col min="9" max="9" width="14.7265625" style="2" customWidth="1"/>
    <col min="10" max="10" width="7.81640625" style="2" customWidth="1"/>
    <col min="11" max="11" width="5.81640625" style="2" customWidth="1"/>
    <col min="12" max="256" width="11.453125" style="2"/>
    <col min="257" max="257" width="24.453125" style="2" customWidth="1"/>
    <col min="258" max="258" width="16.453125" style="2" customWidth="1"/>
    <col min="259" max="259" width="15.453125" style="2" customWidth="1"/>
    <col min="260" max="260" width="13.26953125" style="2" customWidth="1"/>
    <col min="261" max="261" width="22.81640625" style="2" customWidth="1"/>
    <col min="262" max="262" width="14.1796875" style="2" customWidth="1"/>
    <col min="263" max="263" width="11.453125" style="2"/>
    <col min="264" max="264" width="17.453125" style="2" customWidth="1"/>
    <col min="265" max="512" width="11.453125" style="2"/>
    <col min="513" max="513" width="24.453125" style="2" customWidth="1"/>
    <col min="514" max="514" width="16.453125" style="2" customWidth="1"/>
    <col min="515" max="515" width="15.453125" style="2" customWidth="1"/>
    <col min="516" max="516" width="13.26953125" style="2" customWidth="1"/>
    <col min="517" max="517" width="22.81640625" style="2" customWidth="1"/>
    <col min="518" max="518" width="14.1796875" style="2" customWidth="1"/>
    <col min="519" max="519" width="11.453125" style="2"/>
    <col min="520" max="520" width="17.453125" style="2" customWidth="1"/>
    <col min="521" max="768" width="11.453125" style="2"/>
    <col min="769" max="769" width="24.453125" style="2" customWidth="1"/>
    <col min="770" max="770" width="16.453125" style="2" customWidth="1"/>
    <col min="771" max="771" width="15.453125" style="2" customWidth="1"/>
    <col min="772" max="772" width="13.26953125" style="2" customWidth="1"/>
    <col min="773" max="773" width="22.81640625" style="2" customWidth="1"/>
    <col min="774" max="774" width="14.1796875" style="2" customWidth="1"/>
    <col min="775" max="775" width="11.453125" style="2"/>
    <col min="776" max="776" width="17.453125" style="2" customWidth="1"/>
    <col min="777" max="1024" width="11.453125" style="2"/>
    <col min="1025" max="1025" width="24.453125" style="2" customWidth="1"/>
    <col min="1026" max="1026" width="16.453125" style="2" customWidth="1"/>
    <col min="1027" max="1027" width="15.453125" style="2" customWidth="1"/>
    <col min="1028" max="1028" width="13.26953125" style="2" customWidth="1"/>
    <col min="1029" max="1029" width="22.81640625" style="2" customWidth="1"/>
    <col min="1030" max="1030" width="14.1796875" style="2" customWidth="1"/>
    <col min="1031" max="1031" width="11.453125" style="2"/>
    <col min="1032" max="1032" width="17.453125" style="2" customWidth="1"/>
    <col min="1033" max="1280" width="11.453125" style="2"/>
    <col min="1281" max="1281" width="24.453125" style="2" customWidth="1"/>
    <col min="1282" max="1282" width="16.453125" style="2" customWidth="1"/>
    <col min="1283" max="1283" width="15.453125" style="2" customWidth="1"/>
    <col min="1284" max="1284" width="13.26953125" style="2" customWidth="1"/>
    <col min="1285" max="1285" width="22.81640625" style="2" customWidth="1"/>
    <col min="1286" max="1286" width="14.1796875" style="2" customWidth="1"/>
    <col min="1287" max="1287" width="11.453125" style="2"/>
    <col min="1288" max="1288" width="17.453125" style="2" customWidth="1"/>
    <col min="1289" max="1536" width="11.453125" style="2"/>
    <col min="1537" max="1537" width="24.453125" style="2" customWidth="1"/>
    <col min="1538" max="1538" width="16.453125" style="2" customWidth="1"/>
    <col min="1539" max="1539" width="15.453125" style="2" customWidth="1"/>
    <col min="1540" max="1540" width="13.26953125" style="2" customWidth="1"/>
    <col min="1541" max="1541" width="22.81640625" style="2" customWidth="1"/>
    <col min="1542" max="1542" width="14.1796875" style="2" customWidth="1"/>
    <col min="1543" max="1543" width="11.453125" style="2"/>
    <col min="1544" max="1544" width="17.453125" style="2" customWidth="1"/>
    <col min="1545" max="1792" width="11.453125" style="2"/>
    <col min="1793" max="1793" width="24.453125" style="2" customWidth="1"/>
    <col min="1794" max="1794" width="16.453125" style="2" customWidth="1"/>
    <col min="1795" max="1795" width="15.453125" style="2" customWidth="1"/>
    <col min="1796" max="1796" width="13.26953125" style="2" customWidth="1"/>
    <col min="1797" max="1797" width="22.81640625" style="2" customWidth="1"/>
    <col min="1798" max="1798" width="14.1796875" style="2" customWidth="1"/>
    <col min="1799" max="1799" width="11.453125" style="2"/>
    <col min="1800" max="1800" width="17.453125" style="2" customWidth="1"/>
    <col min="1801" max="2048" width="11.453125" style="2"/>
    <col min="2049" max="2049" width="24.453125" style="2" customWidth="1"/>
    <col min="2050" max="2050" width="16.453125" style="2" customWidth="1"/>
    <col min="2051" max="2051" width="15.453125" style="2" customWidth="1"/>
    <col min="2052" max="2052" width="13.26953125" style="2" customWidth="1"/>
    <col min="2053" max="2053" width="22.81640625" style="2" customWidth="1"/>
    <col min="2054" max="2054" width="14.1796875" style="2" customWidth="1"/>
    <col min="2055" max="2055" width="11.453125" style="2"/>
    <col min="2056" max="2056" width="17.453125" style="2" customWidth="1"/>
    <col min="2057" max="2304" width="11.453125" style="2"/>
    <col min="2305" max="2305" width="24.453125" style="2" customWidth="1"/>
    <col min="2306" max="2306" width="16.453125" style="2" customWidth="1"/>
    <col min="2307" max="2307" width="15.453125" style="2" customWidth="1"/>
    <col min="2308" max="2308" width="13.26953125" style="2" customWidth="1"/>
    <col min="2309" max="2309" width="22.81640625" style="2" customWidth="1"/>
    <col min="2310" max="2310" width="14.1796875" style="2" customWidth="1"/>
    <col min="2311" max="2311" width="11.453125" style="2"/>
    <col min="2312" max="2312" width="17.453125" style="2" customWidth="1"/>
    <col min="2313" max="2560" width="11.453125" style="2"/>
    <col min="2561" max="2561" width="24.453125" style="2" customWidth="1"/>
    <col min="2562" max="2562" width="16.453125" style="2" customWidth="1"/>
    <col min="2563" max="2563" width="15.453125" style="2" customWidth="1"/>
    <col min="2564" max="2564" width="13.26953125" style="2" customWidth="1"/>
    <col min="2565" max="2565" width="22.81640625" style="2" customWidth="1"/>
    <col min="2566" max="2566" width="14.1796875" style="2" customWidth="1"/>
    <col min="2567" max="2567" width="11.453125" style="2"/>
    <col min="2568" max="2568" width="17.453125" style="2" customWidth="1"/>
    <col min="2569" max="2816" width="11.453125" style="2"/>
    <col min="2817" max="2817" width="24.453125" style="2" customWidth="1"/>
    <col min="2818" max="2818" width="16.453125" style="2" customWidth="1"/>
    <col min="2819" max="2819" width="15.453125" style="2" customWidth="1"/>
    <col min="2820" max="2820" width="13.26953125" style="2" customWidth="1"/>
    <col min="2821" max="2821" width="22.81640625" style="2" customWidth="1"/>
    <col min="2822" max="2822" width="14.1796875" style="2" customWidth="1"/>
    <col min="2823" max="2823" width="11.453125" style="2"/>
    <col min="2824" max="2824" width="17.453125" style="2" customWidth="1"/>
    <col min="2825" max="3072" width="11.453125" style="2"/>
    <col min="3073" max="3073" width="24.453125" style="2" customWidth="1"/>
    <col min="3074" max="3074" width="16.453125" style="2" customWidth="1"/>
    <col min="3075" max="3075" width="15.453125" style="2" customWidth="1"/>
    <col min="3076" max="3076" width="13.26953125" style="2" customWidth="1"/>
    <col min="3077" max="3077" width="22.81640625" style="2" customWidth="1"/>
    <col min="3078" max="3078" width="14.1796875" style="2" customWidth="1"/>
    <col min="3079" max="3079" width="11.453125" style="2"/>
    <col min="3080" max="3080" width="17.453125" style="2" customWidth="1"/>
    <col min="3081" max="3328" width="11.453125" style="2"/>
    <col min="3329" max="3329" width="24.453125" style="2" customWidth="1"/>
    <col min="3330" max="3330" width="16.453125" style="2" customWidth="1"/>
    <col min="3331" max="3331" width="15.453125" style="2" customWidth="1"/>
    <col min="3332" max="3332" width="13.26953125" style="2" customWidth="1"/>
    <col min="3333" max="3333" width="22.81640625" style="2" customWidth="1"/>
    <col min="3334" max="3334" width="14.1796875" style="2" customWidth="1"/>
    <col min="3335" max="3335" width="11.453125" style="2"/>
    <col min="3336" max="3336" width="17.453125" style="2" customWidth="1"/>
    <col min="3337" max="3584" width="11.453125" style="2"/>
    <col min="3585" max="3585" width="24.453125" style="2" customWidth="1"/>
    <col min="3586" max="3586" width="16.453125" style="2" customWidth="1"/>
    <col min="3587" max="3587" width="15.453125" style="2" customWidth="1"/>
    <col min="3588" max="3588" width="13.26953125" style="2" customWidth="1"/>
    <col min="3589" max="3589" width="22.81640625" style="2" customWidth="1"/>
    <col min="3590" max="3590" width="14.1796875" style="2" customWidth="1"/>
    <col min="3591" max="3591" width="11.453125" style="2"/>
    <col min="3592" max="3592" width="17.453125" style="2" customWidth="1"/>
    <col min="3593" max="3840" width="11.453125" style="2"/>
    <col min="3841" max="3841" width="24.453125" style="2" customWidth="1"/>
    <col min="3842" max="3842" width="16.453125" style="2" customWidth="1"/>
    <col min="3843" max="3843" width="15.453125" style="2" customWidth="1"/>
    <col min="3844" max="3844" width="13.26953125" style="2" customWidth="1"/>
    <col min="3845" max="3845" width="22.81640625" style="2" customWidth="1"/>
    <col min="3846" max="3846" width="14.1796875" style="2" customWidth="1"/>
    <col min="3847" max="3847" width="11.453125" style="2"/>
    <col min="3848" max="3848" width="17.453125" style="2" customWidth="1"/>
    <col min="3849" max="4096" width="11.453125" style="2"/>
    <col min="4097" max="4097" width="24.453125" style="2" customWidth="1"/>
    <col min="4098" max="4098" width="16.453125" style="2" customWidth="1"/>
    <col min="4099" max="4099" width="15.453125" style="2" customWidth="1"/>
    <col min="4100" max="4100" width="13.26953125" style="2" customWidth="1"/>
    <col min="4101" max="4101" width="22.81640625" style="2" customWidth="1"/>
    <col min="4102" max="4102" width="14.1796875" style="2" customWidth="1"/>
    <col min="4103" max="4103" width="11.453125" style="2"/>
    <col min="4104" max="4104" width="17.453125" style="2" customWidth="1"/>
    <col min="4105" max="4352" width="11.453125" style="2"/>
    <col min="4353" max="4353" width="24.453125" style="2" customWidth="1"/>
    <col min="4354" max="4354" width="16.453125" style="2" customWidth="1"/>
    <col min="4355" max="4355" width="15.453125" style="2" customWidth="1"/>
    <col min="4356" max="4356" width="13.26953125" style="2" customWidth="1"/>
    <col min="4357" max="4357" width="22.81640625" style="2" customWidth="1"/>
    <col min="4358" max="4358" width="14.1796875" style="2" customWidth="1"/>
    <col min="4359" max="4359" width="11.453125" style="2"/>
    <col min="4360" max="4360" width="17.453125" style="2" customWidth="1"/>
    <col min="4361" max="4608" width="11.453125" style="2"/>
    <col min="4609" max="4609" width="24.453125" style="2" customWidth="1"/>
    <col min="4610" max="4610" width="16.453125" style="2" customWidth="1"/>
    <col min="4611" max="4611" width="15.453125" style="2" customWidth="1"/>
    <col min="4612" max="4612" width="13.26953125" style="2" customWidth="1"/>
    <col min="4613" max="4613" width="22.81640625" style="2" customWidth="1"/>
    <col min="4614" max="4614" width="14.1796875" style="2" customWidth="1"/>
    <col min="4615" max="4615" width="11.453125" style="2"/>
    <col min="4616" max="4616" width="17.453125" style="2" customWidth="1"/>
    <col min="4617" max="4864" width="11.453125" style="2"/>
    <col min="4865" max="4865" width="24.453125" style="2" customWidth="1"/>
    <col min="4866" max="4866" width="16.453125" style="2" customWidth="1"/>
    <col min="4867" max="4867" width="15.453125" style="2" customWidth="1"/>
    <col min="4868" max="4868" width="13.26953125" style="2" customWidth="1"/>
    <col min="4869" max="4869" width="22.81640625" style="2" customWidth="1"/>
    <col min="4870" max="4870" width="14.1796875" style="2" customWidth="1"/>
    <col min="4871" max="4871" width="11.453125" style="2"/>
    <col min="4872" max="4872" width="17.453125" style="2" customWidth="1"/>
    <col min="4873" max="5120" width="11.453125" style="2"/>
    <col min="5121" max="5121" width="24.453125" style="2" customWidth="1"/>
    <col min="5122" max="5122" width="16.453125" style="2" customWidth="1"/>
    <col min="5123" max="5123" width="15.453125" style="2" customWidth="1"/>
    <col min="5124" max="5124" width="13.26953125" style="2" customWidth="1"/>
    <col min="5125" max="5125" width="22.81640625" style="2" customWidth="1"/>
    <col min="5126" max="5126" width="14.1796875" style="2" customWidth="1"/>
    <col min="5127" max="5127" width="11.453125" style="2"/>
    <col min="5128" max="5128" width="17.453125" style="2" customWidth="1"/>
    <col min="5129" max="5376" width="11.453125" style="2"/>
    <col min="5377" max="5377" width="24.453125" style="2" customWidth="1"/>
    <col min="5378" max="5378" width="16.453125" style="2" customWidth="1"/>
    <col min="5379" max="5379" width="15.453125" style="2" customWidth="1"/>
    <col min="5380" max="5380" width="13.26953125" style="2" customWidth="1"/>
    <col min="5381" max="5381" width="22.81640625" style="2" customWidth="1"/>
    <col min="5382" max="5382" width="14.1796875" style="2" customWidth="1"/>
    <col min="5383" max="5383" width="11.453125" style="2"/>
    <col min="5384" max="5384" width="17.453125" style="2" customWidth="1"/>
    <col min="5385" max="5632" width="11.453125" style="2"/>
    <col min="5633" max="5633" width="24.453125" style="2" customWidth="1"/>
    <col min="5634" max="5634" width="16.453125" style="2" customWidth="1"/>
    <col min="5635" max="5635" width="15.453125" style="2" customWidth="1"/>
    <col min="5636" max="5636" width="13.26953125" style="2" customWidth="1"/>
    <col min="5637" max="5637" width="22.81640625" style="2" customWidth="1"/>
    <col min="5638" max="5638" width="14.1796875" style="2" customWidth="1"/>
    <col min="5639" max="5639" width="11.453125" style="2"/>
    <col min="5640" max="5640" width="17.453125" style="2" customWidth="1"/>
    <col min="5641" max="5888" width="11.453125" style="2"/>
    <col min="5889" max="5889" width="24.453125" style="2" customWidth="1"/>
    <col min="5890" max="5890" width="16.453125" style="2" customWidth="1"/>
    <col min="5891" max="5891" width="15.453125" style="2" customWidth="1"/>
    <col min="5892" max="5892" width="13.26953125" style="2" customWidth="1"/>
    <col min="5893" max="5893" width="22.81640625" style="2" customWidth="1"/>
    <col min="5894" max="5894" width="14.1796875" style="2" customWidth="1"/>
    <col min="5895" max="5895" width="11.453125" style="2"/>
    <col min="5896" max="5896" width="17.453125" style="2" customWidth="1"/>
    <col min="5897" max="6144" width="11.453125" style="2"/>
    <col min="6145" max="6145" width="24.453125" style="2" customWidth="1"/>
    <col min="6146" max="6146" width="16.453125" style="2" customWidth="1"/>
    <col min="6147" max="6147" width="15.453125" style="2" customWidth="1"/>
    <col min="6148" max="6148" width="13.26953125" style="2" customWidth="1"/>
    <col min="6149" max="6149" width="22.81640625" style="2" customWidth="1"/>
    <col min="6150" max="6150" width="14.1796875" style="2" customWidth="1"/>
    <col min="6151" max="6151" width="11.453125" style="2"/>
    <col min="6152" max="6152" width="17.453125" style="2" customWidth="1"/>
    <col min="6153" max="6400" width="11.453125" style="2"/>
    <col min="6401" max="6401" width="24.453125" style="2" customWidth="1"/>
    <col min="6402" max="6402" width="16.453125" style="2" customWidth="1"/>
    <col min="6403" max="6403" width="15.453125" style="2" customWidth="1"/>
    <col min="6404" max="6404" width="13.26953125" style="2" customWidth="1"/>
    <col min="6405" max="6405" width="22.81640625" style="2" customWidth="1"/>
    <col min="6406" max="6406" width="14.1796875" style="2" customWidth="1"/>
    <col min="6407" max="6407" width="11.453125" style="2"/>
    <col min="6408" max="6408" width="17.453125" style="2" customWidth="1"/>
    <col min="6409" max="6656" width="11.453125" style="2"/>
    <col min="6657" max="6657" width="24.453125" style="2" customWidth="1"/>
    <col min="6658" max="6658" width="16.453125" style="2" customWidth="1"/>
    <col min="6659" max="6659" width="15.453125" style="2" customWidth="1"/>
    <col min="6660" max="6660" width="13.26953125" style="2" customWidth="1"/>
    <col min="6661" max="6661" width="22.81640625" style="2" customWidth="1"/>
    <col min="6662" max="6662" width="14.1796875" style="2" customWidth="1"/>
    <col min="6663" max="6663" width="11.453125" style="2"/>
    <col min="6664" max="6664" width="17.453125" style="2" customWidth="1"/>
    <col min="6665" max="6912" width="11.453125" style="2"/>
    <col min="6913" max="6913" width="24.453125" style="2" customWidth="1"/>
    <col min="6914" max="6914" width="16.453125" style="2" customWidth="1"/>
    <col min="6915" max="6915" width="15.453125" style="2" customWidth="1"/>
    <col min="6916" max="6916" width="13.26953125" style="2" customWidth="1"/>
    <col min="6917" max="6917" width="22.81640625" style="2" customWidth="1"/>
    <col min="6918" max="6918" width="14.1796875" style="2" customWidth="1"/>
    <col min="6919" max="6919" width="11.453125" style="2"/>
    <col min="6920" max="6920" width="17.453125" style="2" customWidth="1"/>
    <col min="6921" max="7168" width="11.453125" style="2"/>
    <col min="7169" max="7169" width="24.453125" style="2" customWidth="1"/>
    <col min="7170" max="7170" width="16.453125" style="2" customWidth="1"/>
    <col min="7171" max="7171" width="15.453125" style="2" customWidth="1"/>
    <col min="7172" max="7172" width="13.26953125" style="2" customWidth="1"/>
    <col min="7173" max="7173" width="22.81640625" style="2" customWidth="1"/>
    <col min="7174" max="7174" width="14.1796875" style="2" customWidth="1"/>
    <col min="7175" max="7175" width="11.453125" style="2"/>
    <col min="7176" max="7176" width="17.453125" style="2" customWidth="1"/>
    <col min="7177" max="7424" width="11.453125" style="2"/>
    <col min="7425" max="7425" width="24.453125" style="2" customWidth="1"/>
    <col min="7426" max="7426" width="16.453125" style="2" customWidth="1"/>
    <col min="7427" max="7427" width="15.453125" style="2" customWidth="1"/>
    <col min="7428" max="7428" width="13.26953125" style="2" customWidth="1"/>
    <col min="7429" max="7429" width="22.81640625" style="2" customWidth="1"/>
    <col min="7430" max="7430" width="14.1796875" style="2" customWidth="1"/>
    <col min="7431" max="7431" width="11.453125" style="2"/>
    <col min="7432" max="7432" width="17.453125" style="2" customWidth="1"/>
    <col min="7433" max="7680" width="11.453125" style="2"/>
    <col min="7681" max="7681" width="24.453125" style="2" customWidth="1"/>
    <col min="7682" max="7682" width="16.453125" style="2" customWidth="1"/>
    <col min="7683" max="7683" width="15.453125" style="2" customWidth="1"/>
    <col min="7684" max="7684" width="13.26953125" style="2" customWidth="1"/>
    <col min="7685" max="7685" width="22.81640625" style="2" customWidth="1"/>
    <col min="7686" max="7686" width="14.1796875" style="2" customWidth="1"/>
    <col min="7687" max="7687" width="11.453125" style="2"/>
    <col min="7688" max="7688" width="17.453125" style="2" customWidth="1"/>
    <col min="7689" max="7936" width="11.453125" style="2"/>
    <col min="7937" max="7937" width="24.453125" style="2" customWidth="1"/>
    <col min="7938" max="7938" width="16.453125" style="2" customWidth="1"/>
    <col min="7939" max="7939" width="15.453125" style="2" customWidth="1"/>
    <col min="7940" max="7940" width="13.26953125" style="2" customWidth="1"/>
    <col min="7941" max="7941" width="22.81640625" style="2" customWidth="1"/>
    <col min="7942" max="7942" width="14.1796875" style="2" customWidth="1"/>
    <col min="7943" max="7943" width="11.453125" style="2"/>
    <col min="7944" max="7944" width="17.453125" style="2" customWidth="1"/>
    <col min="7945" max="8192" width="11.453125" style="2"/>
    <col min="8193" max="8193" width="24.453125" style="2" customWidth="1"/>
    <col min="8194" max="8194" width="16.453125" style="2" customWidth="1"/>
    <col min="8195" max="8195" width="15.453125" style="2" customWidth="1"/>
    <col min="8196" max="8196" width="13.26953125" style="2" customWidth="1"/>
    <col min="8197" max="8197" width="22.81640625" style="2" customWidth="1"/>
    <col min="8198" max="8198" width="14.1796875" style="2" customWidth="1"/>
    <col min="8199" max="8199" width="11.453125" style="2"/>
    <col min="8200" max="8200" width="17.453125" style="2" customWidth="1"/>
    <col min="8201" max="8448" width="11.453125" style="2"/>
    <col min="8449" max="8449" width="24.453125" style="2" customWidth="1"/>
    <col min="8450" max="8450" width="16.453125" style="2" customWidth="1"/>
    <col min="8451" max="8451" width="15.453125" style="2" customWidth="1"/>
    <col min="8452" max="8452" width="13.26953125" style="2" customWidth="1"/>
    <col min="8453" max="8453" width="22.81640625" style="2" customWidth="1"/>
    <col min="8454" max="8454" width="14.1796875" style="2" customWidth="1"/>
    <col min="8455" max="8455" width="11.453125" style="2"/>
    <col min="8456" max="8456" width="17.453125" style="2" customWidth="1"/>
    <col min="8457" max="8704" width="11.453125" style="2"/>
    <col min="8705" max="8705" width="24.453125" style="2" customWidth="1"/>
    <col min="8706" max="8706" width="16.453125" style="2" customWidth="1"/>
    <col min="8707" max="8707" width="15.453125" style="2" customWidth="1"/>
    <col min="8708" max="8708" width="13.26953125" style="2" customWidth="1"/>
    <col min="8709" max="8709" width="22.81640625" style="2" customWidth="1"/>
    <col min="8710" max="8710" width="14.1796875" style="2" customWidth="1"/>
    <col min="8711" max="8711" width="11.453125" style="2"/>
    <col min="8712" max="8712" width="17.453125" style="2" customWidth="1"/>
    <col min="8713" max="8960" width="11.453125" style="2"/>
    <col min="8961" max="8961" width="24.453125" style="2" customWidth="1"/>
    <col min="8962" max="8962" width="16.453125" style="2" customWidth="1"/>
    <col min="8963" max="8963" width="15.453125" style="2" customWidth="1"/>
    <col min="8964" max="8964" width="13.26953125" style="2" customWidth="1"/>
    <col min="8965" max="8965" width="22.81640625" style="2" customWidth="1"/>
    <col min="8966" max="8966" width="14.1796875" style="2" customWidth="1"/>
    <col min="8967" max="8967" width="11.453125" style="2"/>
    <col min="8968" max="8968" width="17.453125" style="2" customWidth="1"/>
    <col min="8969" max="9216" width="11.453125" style="2"/>
    <col min="9217" max="9217" width="24.453125" style="2" customWidth="1"/>
    <col min="9218" max="9218" width="16.453125" style="2" customWidth="1"/>
    <col min="9219" max="9219" width="15.453125" style="2" customWidth="1"/>
    <col min="9220" max="9220" width="13.26953125" style="2" customWidth="1"/>
    <col min="9221" max="9221" width="22.81640625" style="2" customWidth="1"/>
    <col min="9222" max="9222" width="14.1796875" style="2" customWidth="1"/>
    <col min="9223" max="9223" width="11.453125" style="2"/>
    <col min="9224" max="9224" width="17.453125" style="2" customWidth="1"/>
    <col min="9225" max="9472" width="11.453125" style="2"/>
    <col min="9473" max="9473" width="24.453125" style="2" customWidth="1"/>
    <col min="9474" max="9474" width="16.453125" style="2" customWidth="1"/>
    <col min="9475" max="9475" width="15.453125" style="2" customWidth="1"/>
    <col min="9476" max="9476" width="13.26953125" style="2" customWidth="1"/>
    <col min="9477" max="9477" width="22.81640625" style="2" customWidth="1"/>
    <col min="9478" max="9478" width="14.1796875" style="2" customWidth="1"/>
    <col min="9479" max="9479" width="11.453125" style="2"/>
    <col min="9480" max="9480" width="17.453125" style="2" customWidth="1"/>
    <col min="9481" max="9728" width="11.453125" style="2"/>
    <col min="9729" max="9729" width="24.453125" style="2" customWidth="1"/>
    <col min="9730" max="9730" width="16.453125" style="2" customWidth="1"/>
    <col min="9731" max="9731" width="15.453125" style="2" customWidth="1"/>
    <col min="9732" max="9732" width="13.26953125" style="2" customWidth="1"/>
    <col min="9733" max="9733" width="22.81640625" style="2" customWidth="1"/>
    <col min="9734" max="9734" width="14.1796875" style="2" customWidth="1"/>
    <col min="9735" max="9735" width="11.453125" style="2"/>
    <col min="9736" max="9736" width="17.453125" style="2" customWidth="1"/>
    <col min="9737" max="9984" width="11.453125" style="2"/>
    <col min="9985" max="9985" width="24.453125" style="2" customWidth="1"/>
    <col min="9986" max="9986" width="16.453125" style="2" customWidth="1"/>
    <col min="9987" max="9987" width="15.453125" style="2" customWidth="1"/>
    <col min="9988" max="9988" width="13.26953125" style="2" customWidth="1"/>
    <col min="9989" max="9989" width="22.81640625" style="2" customWidth="1"/>
    <col min="9990" max="9990" width="14.1796875" style="2" customWidth="1"/>
    <col min="9991" max="9991" width="11.453125" style="2"/>
    <col min="9992" max="9992" width="17.453125" style="2" customWidth="1"/>
    <col min="9993" max="10240" width="11.453125" style="2"/>
    <col min="10241" max="10241" width="24.453125" style="2" customWidth="1"/>
    <col min="10242" max="10242" width="16.453125" style="2" customWidth="1"/>
    <col min="10243" max="10243" width="15.453125" style="2" customWidth="1"/>
    <col min="10244" max="10244" width="13.26953125" style="2" customWidth="1"/>
    <col min="10245" max="10245" width="22.81640625" style="2" customWidth="1"/>
    <col min="10246" max="10246" width="14.1796875" style="2" customWidth="1"/>
    <col min="10247" max="10247" width="11.453125" style="2"/>
    <col min="10248" max="10248" width="17.453125" style="2" customWidth="1"/>
    <col min="10249" max="10496" width="11.453125" style="2"/>
    <col min="10497" max="10497" width="24.453125" style="2" customWidth="1"/>
    <col min="10498" max="10498" width="16.453125" style="2" customWidth="1"/>
    <col min="10499" max="10499" width="15.453125" style="2" customWidth="1"/>
    <col min="10500" max="10500" width="13.26953125" style="2" customWidth="1"/>
    <col min="10501" max="10501" width="22.81640625" style="2" customWidth="1"/>
    <col min="10502" max="10502" width="14.1796875" style="2" customWidth="1"/>
    <col min="10503" max="10503" width="11.453125" style="2"/>
    <col min="10504" max="10504" width="17.453125" style="2" customWidth="1"/>
    <col min="10505" max="10752" width="11.453125" style="2"/>
    <col min="10753" max="10753" width="24.453125" style="2" customWidth="1"/>
    <col min="10754" max="10754" width="16.453125" style="2" customWidth="1"/>
    <col min="10755" max="10755" width="15.453125" style="2" customWidth="1"/>
    <col min="10756" max="10756" width="13.26953125" style="2" customWidth="1"/>
    <col min="10757" max="10757" width="22.81640625" style="2" customWidth="1"/>
    <col min="10758" max="10758" width="14.1796875" style="2" customWidth="1"/>
    <col min="10759" max="10759" width="11.453125" style="2"/>
    <col min="10760" max="10760" width="17.453125" style="2" customWidth="1"/>
    <col min="10761" max="11008" width="11.453125" style="2"/>
    <col min="11009" max="11009" width="24.453125" style="2" customWidth="1"/>
    <col min="11010" max="11010" width="16.453125" style="2" customWidth="1"/>
    <col min="11011" max="11011" width="15.453125" style="2" customWidth="1"/>
    <col min="11012" max="11012" width="13.26953125" style="2" customWidth="1"/>
    <col min="11013" max="11013" width="22.81640625" style="2" customWidth="1"/>
    <col min="11014" max="11014" width="14.1796875" style="2" customWidth="1"/>
    <col min="11015" max="11015" width="11.453125" style="2"/>
    <col min="11016" max="11016" width="17.453125" style="2" customWidth="1"/>
    <col min="11017" max="11264" width="11.453125" style="2"/>
    <col min="11265" max="11265" width="24.453125" style="2" customWidth="1"/>
    <col min="11266" max="11266" width="16.453125" style="2" customWidth="1"/>
    <col min="11267" max="11267" width="15.453125" style="2" customWidth="1"/>
    <col min="11268" max="11268" width="13.26953125" style="2" customWidth="1"/>
    <col min="11269" max="11269" width="22.81640625" style="2" customWidth="1"/>
    <col min="11270" max="11270" width="14.1796875" style="2" customWidth="1"/>
    <col min="11271" max="11271" width="11.453125" style="2"/>
    <col min="11272" max="11272" width="17.453125" style="2" customWidth="1"/>
    <col min="11273" max="11520" width="11.453125" style="2"/>
    <col min="11521" max="11521" width="24.453125" style="2" customWidth="1"/>
    <col min="11522" max="11522" width="16.453125" style="2" customWidth="1"/>
    <col min="11523" max="11523" width="15.453125" style="2" customWidth="1"/>
    <col min="11524" max="11524" width="13.26953125" style="2" customWidth="1"/>
    <col min="11525" max="11525" width="22.81640625" style="2" customWidth="1"/>
    <col min="11526" max="11526" width="14.1796875" style="2" customWidth="1"/>
    <col min="11527" max="11527" width="11.453125" style="2"/>
    <col min="11528" max="11528" width="17.453125" style="2" customWidth="1"/>
    <col min="11529" max="11776" width="11.453125" style="2"/>
    <col min="11777" max="11777" width="24.453125" style="2" customWidth="1"/>
    <col min="11778" max="11778" width="16.453125" style="2" customWidth="1"/>
    <col min="11779" max="11779" width="15.453125" style="2" customWidth="1"/>
    <col min="11780" max="11780" width="13.26953125" style="2" customWidth="1"/>
    <col min="11781" max="11781" width="22.81640625" style="2" customWidth="1"/>
    <col min="11782" max="11782" width="14.1796875" style="2" customWidth="1"/>
    <col min="11783" max="11783" width="11.453125" style="2"/>
    <col min="11784" max="11784" width="17.453125" style="2" customWidth="1"/>
    <col min="11785" max="12032" width="11.453125" style="2"/>
    <col min="12033" max="12033" width="24.453125" style="2" customWidth="1"/>
    <col min="12034" max="12034" width="16.453125" style="2" customWidth="1"/>
    <col min="12035" max="12035" width="15.453125" style="2" customWidth="1"/>
    <col min="12036" max="12036" width="13.26953125" style="2" customWidth="1"/>
    <col min="12037" max="12037" width="22.81640625" style="2" customWidth="1"/>
    <col min="12038" max="12038" width="14.1796875" style="2" customWidth="1"/>
    <col min="12039" max="12039" width="11.453125" style="2"/>
    <col min="12040" max="12040" width="17.453125" style="2" customWidth="1"/>
    <col min="12041" max="12288" width="11.453125" style="2"/>
    <col min="12289" max="12289" width="24.453125" style="2" customWidth="1"/>
    <col min="12290" max="12290" width="16.453125" style="2" customWidth="1"/>
    <col min="12291" max="12291" width="15.453125" style="2" customWidth="1"/>
    <col min="12292" max="12292" width="13.26953125" style="2" customWidth="1"/>
    <col min="12293" max="12293" width="22.81640625" style="2" customWidth="1"/>
    <col min="12294" max="12294" width="14.1796875" style="2" customWidth="1"/>
    <col min="12295" max="12295" width="11.453125" style="2"/>
    <col min="12296" max="12296" width="17.453125" style="2" customWidth="1"/>
    <col min="12297" max="12544" width="11.453125" style="2"/>
    <col min="12545" max="12545" width="24.453125" style="2" customWidth="1"/>
    <col min="12546" max="12546" width="16.453125" style="2" customWidth="1"/>
    <col min="12547" max="12547" width="15.453125" style="2" customWidth="1"/>
    <col min="12548" max="12548" width="13.26953125" style="2" customWidth="1"/>
    <col min="12549" max="12549" width="22.81640625" style="2" customWidth="1"/>
    <col min="12550" max="12550" width="14.1796875" style="2" customWidth="1"/>
    <col min="12551" max="12551" width="11.453125" style="2"/>
    <col min="12552" max="12552" width="17.453125" style="2" customWidth="1"/>
    <col min="12553" max="12800" width="11.453125" style="2"/>
    <col min="12801" max="12801" width="24.453125" style="2" customWidth="1"/>
    <col min="12802" max="12802" width="16.453125" style="2" customWidth="1"/>
    <col min="12803" max="12803" width="15.453125" style="2" customWidth="1"/>
    <col min="12804" max="12804" width="13.26953125" style="2" customWidth="1"/>
    <col min="12805" max="12805" width="22.81640625" style="2" customWidth="1"/>
    <col min="12806" max="12806" width="14.1796875" style="2" customWidth="1"/>
    <col min="12807" max="12807" width="11.453125" style="2"/>
    <col min="12808" max="12808" width="17.453125" style="2" customWidth="1"/>
    <col min="12809" max="13056" width="11.453125" style="2"/>
    <col min="13057" max="13057" width="24.453125" style="2" customWidth="1"/>
    <col min="13058" max="13058" width="16.453125" style="2" customWidth="1"/>
    <col min="13059" max="13059" width="15.453125" style="2" customWidth="1"/>
    <col min="13060" max="13060" width="13.26953125" style="2" customWidth="1"/>
    <col min="13061" max="13061" width="22.81640625" style="2" customWidth="1"/>
    <col min="13062" max="13062" width="14.1796875" style="2" customWidth="1"/>
    <col min="13063" max="13063" width="11.453125" style="2"/>
    <col min="13064" max="13064" width="17.453125" style="2" customWidth="1"/>
    <col min="13065" max="13312" width="11.453125" style="2"/>
    <col min="13313" max="13313" width="24.453125" style="2" customWidth="1"/>
    <col min="13314" max="13314" width="16.453125" style="2" customWidth="1"/>
    <col min="13315" max="13315" width="15.453125" style="2" customWidth="1"/>
    <col min="13316" max="13316" width="13.26953125" style="2" customWidth="1"/>
    <col min="13317" max="13317" width="22.81640625" style="2" customWidth="1"/>
    <col min="13318" max="13318" width="14.1796875" style="2" customWidth="1"/>
    <col min="13319" max="13319" width="11.453125" style="2"/>
    <col min="13320" max="13320" width="17.453125" style="2" customWidth="1"/>
    <col min="13321" max="13568" width="11.453125" style="2"/>
    <col min="13569" max="13569" width="24.453125" style="2" customWidth="1"/>
    <col min="13570" max="13570" width="16.453125" style="2" customWidth="1"/>
    <col min="13571" max="13571" width="15.453125" style="2" customWidth="1"/>
    <col min="13572" max="13572" width="13.26953125" style="2" customWidth="1"/>
    <col min="13573" max="13573" width="22.81640625" style="2" customWidth="1"/>
    <col min="13574" max="13574" width="14.1796875" style="2" customWidth="1"/>
    <col min="13575" max="13575" width="11.453125" style="2"/>
    <col min="13576" max="13576" width="17.453125" style="2" customWidth="1"/>
    <col min="13577" max="13824" width="11.453125" style="2"/>
    <col min="13825" max="13825" width="24.453125" style="2" customWidth="1"/>
    <col min="13826" max="13826" width="16.453125" style="2" customWidth="1"/>
    <col min="13827" max="13827" width="15.453125" style="2" customWidth="1"/>
    <col min="13828" max="13828" width="13.26953125" style="2" customWidth="1"/>
    <col min="13829" max="13829" width="22.81640625" style="2" customWidth="1"/>
    <col min="13830" max="13830" width="14.1796875" style="2" customWidth="1"/>
    <col min="13831" max="13831" width="11.453125" style="2"/>
    <col min="13832" max="13832" width="17.453125" style="2" customWidth="1"/>
    <col min="13833" max="14080" width="11.453125" style="2"/>
    <col min="14081" max="14081" width="24.453125" style="2" customWidth="1"/>
    <col min="14082" max="14082" width="16.453125" style="2" customWidth="1"/>
    <col min="14083" max="14083" width="15.453125" style="2" customWidth="1"/>
    <col min="14084" max="14084" width="13.26953125" style="2" customWidth="1"/>
    <col min="14085" max="14085" width="22.81640625" style="2" customWidth="1"/>
    <col min="14086" max="14086" width="14.1796875" style="2" customWidth="1"/>
    <col min="14087" max="14087" width="11.453125" style="2"/>
    <col min="14088" max="14088" width="17.453125" style="2" customWidth="1"/>
    <col min="14089" max="14336" width="11.453125" style="2"/>
    <col min="14337" max="14337" width="24.453125" style="2" customWidth="1"/>
    <col min="14338" max="14338" width="16.453125" style="2" customWidth="1"/>
    <col min="14339" max="14339" width="15.453125" style="2" customWidth="1"/>
    <col min="14340" max="14340" width="13.26953125" style="2" customWidth="1"/>
    <col min="14341" max="14341" width="22.81640625" style="2" customWidth="1"/>
    <col min="14342" max="14342" width="14.1796875" style="2" customWidth="1"/>
    <col min="14343" max="14343" width="11.453125" style="2"/>
    <col min="14344" max="14344" width="17.453125" style="2" customWidth="1"/>
    <col min="14345" max="14592" width="11.453125" style="2"/>
    <col min="14593" max="14593" width="24.453125" style="2" customWidth="1"/>
    <col min="14594" max="14594" width="16.453125" style="2" customWidth="1"/>
    <col min="14595" max="14595" width="15.453125" style="2" customWidth="1"/>
    <col min="14596" max="14596" width="13.26953125" style="2" customWidth="1"/>
    <col min="14597" max="14597" width="22.81640625" style="2" customWidth="1"/>
    <col min="14598" max="14598" width="14.1796875" style="2" customWidth="1"/>
    <col min="14599" max="14599" width="11.453125" style="2"/>
    <col min="14600" max="14600" width="17.453125" style="2" customWidth="1"/>
    <col min="14601" max="14848" width="11.453125" style="2"/>
    <col min="14849" max="14849" width="24.453125" style="2" customWidth="1"/>
    <col min="14850" max="14850" width="16.453125" style="2" customWidth="1"/>
    <col min="14851" max="14851" width="15.453125" style="2" customWidth="1"/>
    <col min="14852" max="14852" width="13.26953125" style="2" customWidth="1"/>
    <col min="14853" max="14853" width="22.81640625" style="2" customWidth="1"/>
    <col min="14854" max="14854" width="14.1796875" style="2" customWidth="1"/>
    <col min="14855" max="14855" width="11.453125" style="2"/>
    <col min="14856" max="14856" width="17.453125" style="2" customWidth="1"/>
    <col min="14857" max="15104" width="11.453125" style="2"/>
    <col min="15105" max="15105" width="24.453125" style="2" customWidth="1"/>
    <col min="15106" max="15106" width="16.453125" style="2" customWidth="1"/>
    <col min="15107" max="15107" width="15.453125" style="2" customWidth="1"/>
    <col min="15108" max="15108" width="13.26953125" style="2" customWidth="1"/>
    <col min="15109" max="15109" width="22.81640625" style="2" customWidth="1"/>
    <col min="15110" max="15110" width="14.1796875" style="2" customWidth="1"/>
    <col min="15111" max="15111" width="11.453125" style="2"/>
    <col min="15112" max="15112" width="17.453125" style="2" customWidth="1"/>
    <col min="15113" max="15360" width="11.453125" style="2"/>
    <col min="15361" max="15361" width="24.453125" style="2" customWidth="1"/>
    <col min="15362" max="15362" width="16.453125" style="2" customWidth="1"/>
    <col min="15363" max="15363" width="15.453125" style="2" customWidth="1"/>
    <col min="15364" max="15364" width="13.26953125" style="2" customWidth="1"/>
    <col min="15365" max="15365" width="22.81640625" style="2" customWidth="1"/>
    <col min="15366" max="15366" width="14.1796875" style="2" customWidth="1"/>
    <col min="15367" max="15367" width="11.453125" style="2"/>
    <col min="15368" max="15368" width="17.453125" style="2" customWidth="1"/>
    <col min="15369" max="15616" width="11.453125" style="2"/>
    <col min="15617" max="15617" width="24.453125" style="2" customWidth="1"/>
    <col min="15618" max="15618" width="16.453125" style="2" customWidth="1"/>
    <col min="15619" max="15619" width="15.453125" style="2" customWidth="1"/>
    <col min="15620" max="15620" width="13.26953125" style="2" customWidth="1"/>
    <col min="15621" max="15621" width="22.81640625" style="2" customWidth="1"/>
    <col min="15622" max="15622" width="14.1796875" style="2" customWidth="1"/>
    <col min="15623" max="15623" width="11.453125" style="2"/>
    <col min="15624" max="15624" width="17.453125" style="2" customWidth="1"/>
    <col min="15625" max="15872" width="11.453125" style="2"/>
    <col min="15873" max="15873" width="24.453125" style="2" customWidth="1"/>
    <col min="15874" max="15874" width="16.453125" style="2" customWidth="1"/>
    <col min="15875" max="15875" width="15.453125" style="2" customWidth="1"/>
    <col min="15876" max="15876" width="13.26953125" style="2" customWidth="1"/>
    <col min="15877" max="15877" width="22.81640625" style="2" customWidth="1"/>
    <col min="15878" max="15878" width="14.1796875" style="2" customWidth="1"/>
    <col min="15879" max="15879" width="11.453125" style="2"/>
    <col min="15880" max="15880" width="17.453125" style="2" customWidth="1"/>
    <col min="15881" max="16128" width="11.453125" style="2"/>
    <col min="16129" max="16129" width="24.453125" style="2" customWidth="1"/>
    <col min="16130" max="16130" width="16.453125" style="2" customWidth="1"/>
    <col min="16131" max="16131" width="15.453125" style="2" customWidth="1"/>
    <col min="16132" max="16132" width="13.26953125" style="2" customWidth="1"/>
    <col min="16133" max="16133" width="22.81640625" style="2" customWidth="1"/>
    <col min="16134" max="16134" width="14.1796875" style="2" customWidth="1"/>
    <col min="16135" max="16135" width="11.453125" style="2"/>
    <col min="16136" max="16136" width="17.453125" style="2" customWidth="1"/>
    <col min="16137" max="16384" width="11.453125" style="2"/>
  </cols>
  <sheetData>
    <row r="1" spans="1:21" ht="6.75" customHeight="1" thickBot="1" x14ac:dyDescent="0.35"/>
    <row r="2" spans="1:21" ht="40.5" customHeight="1" thickBot="1" x14ac:dyDescent="0.35">
      <c r="A2" s="163" t="s">
        <v>54</v>
      </c>
      <c r="B2" s="164"/>
      <c r="C2" s="164"/>
      <c r="D2" s="164"/>
      <c r="E2" s="164"/>
      <c r="F2" s="164"/>
      <c r="G2" s="165"/>
      <c r="I2" s="158" t="s">
        <v>55</v>
      </c>
    </row>
    <row r="3" spans="1:21" ht="31.5" customHeight="1" thickBot="1" x14ac:dyDescent="0.35">
      <c r="A3" s="166" t="s">
        <v>68</v>
      </c>
      <c r="B3" s="167"/>
      <c r="C3" s="167"/>
      <c r="D3" s="167"/>
      <c r="E3" s="167"/>
      <c r="F3" s="167"/>
      <c r="G3" s="168"/>
      <c r="I3" s="159" t="s">
        <v>56</v>
      </c>
    </row>
    <row r="4" spans="1:21" ht="5.25" customHeight="1" x14ac:dyDescent="0.3"/>
    <row r="5" spans="1:21" ht="14.5" x14ac:dyDescent="0.35">
      <c r="A5" s="1" t="s">
        <v>44</v>
      </c>
    </row>
    <row r="6" spans="1:21" x14ac:dyDescent="0.3">
      <c r="A6" s="128" t="s">
        <v>45</v>
      </c>
    </row>
    <row r="7" spans="1:21" ht="39" x14ac:dyDescent="0.3">
      <c r="A7" s="93" t="s">
        <v>57</v>
      </c>
      <c r="B7" s="116" t="s">
        <v>29</v>
      </c>
      <c r="F7" s="26" t="s">
        <v>0</v>
      </c>
      <c r="G7" s="27" t="s">
        <v>1</v>
      </c>
      <c r="L7" s="117" t="s">
        <v>35</v>
      </c>
      <c r="M7" s="117" t="s">
        <v>36</v>
      </c>
      <c r="N7" s="117" t="s">
        <v>37</v>
      </c>
      <c r="O7" s="117" t="s">
        <v>38</v>
      </c>
      <c r="P7" s="117" t="s">
        <v>39</v>
      </c>
      <c r="Q7" s="117" t="s">
        <v>31</v>
      </c>
      <c r="R7" s="147" t="s">
        <v>40</v>
      </c>
      <c r="S7" s="117" t="s">
        <v>41</v>
      </c>
      <c r="T7" s="117" t="s">
        <v>42</v>
      </c>
      <c r="U7" s="117" t="s">
        <v>43</v>
      </c>
    </row>
    <row r="8" spans="1:21" ht="15" customHeight="1" x14ac:dyDescent="0.3">
      <c r="A8" s="88"/>
      <c r="B8" s="118">
        <v>30</v>
      </c>
      <c r="F8" s="142">
        <v>1</v>
      </c>
      <c r="G8" s="143">
        <f>B8</f>
        <v>30</v>
      </c>
      <c r="L8" s="145">
        <v>5</v>
      </c>
      <c r="M8" s="145">
        <v>10</v>
      </c>
      <c r="N8" s="145">
        <v>15</v>
      </c>
      <c r="O8" s="145">
        <v>20</v>
      </c>
      <c r="P8" s="145">
        <v>25</v>
      </c>
      <c r="Q8" s="145">
        <v>30</v>
      </c>
      <c r="R8" s="145">
        <v>35</v>
      </c>
      <c r="S8" s="145">
        <v>40</v>
      </c>
      <c r="T8" s="145">
        <v>45</v>
      </c>
      <c r="U8" s="145">
        <v>50</v>
      </c>
    </row>
    <row r="9" spans="1:21" ht="12.75" customHeight="1" x14ac:dyDescent="0.3">
      <c r="A9" s="162" t="s">
        <v>69</v>
      </c>
      <c r="B9" s="119">
        <v>29.419380983049301</v>
      </c>
      <c r="F9" s="17"/>
      <c r="G9" s="18" t="s">
        <v>6</v>
      </c>
      <c r="H9" s="37">
        <f>G8*F8</f>
        <v>30</v>
      </c>
      <c r="I9" s="19" t="str">
        <f>G7</f>
        <v>meses</v>
      </c>
      <c r="L9" s="144">
        <v>4.979838709677419</v>
      </c>
      <c r="M9" s="144">
        <v>9.9293736394221241</v>
      </c>
      <c r="N9" s="144">
        <v>14.863673922401919</v>
      </c>
      <c r="O9" s="144">
        <v>19.772428902476626</v>
      </c>
      <c r="P9" s="144">
        <v>24.61973868787587</v>
      </c>
      <c r="Q9" s="144">
        <v>29.419380983049301</v>
      </c>
      <c r="R9" s="148">
        <v>34.191599062662888</v>
      </c>
      <c r="S9" s="144">
        <v>38.943068368017286</v>
      </c>
      <c r="T9" s="144">
        <v>43.656827599519659</v>
      </c>
      <c r="U9" s="144">
        <v>48.332876757170013</v>
      </c>
    </row>
    <row r="10" spans="1:21" x14ac:dyDescent="0.3">
      <c r="A10" s="162"/>
      <c r="B10" s="119">
        <v>29.078708625064568</v>
      </c>
      <c r="L10" s="144">
        <v>4.9899598393574296</v>
      </c>
      <c r="M10" s="144">
        <v>9.9396370908736156</v>
      </c>
      <c r="N10" s="144">
        <v>14.838827327436736</v>
      </c>
      <c r="O10" s="144">
        <v>19.687342961803829</v>
      </c>
      <c r="P10" s="144">
        <v>24.439357787363221</v>
      </c>
      <c r="Q10" s="144">
        <v>29.078708625064568</v>
      </c>
      <c r="R10" s="148">
        <v>33.619037529043233</v>
      </c>
      <c r="S10" s="144">
        <v>38.106937692791199</v>
      </c>
      <c r="T10" s="144">
        <v>42.594837856539165</v>
      </c>
      <c r="U10" s="144">
        <v>47.082738020287131</v>
      </c>
    </row>
    <row r="11" spans="1:21" ht="39" x14ac:dyDescent="0.3">
      <c r="D11" s="98" t="s">
        <v>12</v>
      </c>
      <c r="E11" s="99" t="s">
        <v>70</v>
      </c>
      <c r="F11" s="5"/>
      <c r="H11" s="99" t="s">
        <v>13</v>
      </c>
      <c r="I11" s="5"/>
      <c r="L11" s="146" t="s">
        <v>33</v>
      </c>
      <c r="M11" s="146" t="s">
        <v>33</v>
      </c>
      <c r="N11" s="146" t="s">
        <v>33</v>
      </c>
      <c r="O11" s="146" t="s">
        <v>33</v>
      </c>
      <c r="P11" s="146" t="s">
        <v>33</v>
      </c>
      <c r="Q11" s="149" t="s">
        <v>48</v>
      </c>
      <c r="R11" s="122" t="s">
        <v>30</v>
      </c>
      <c r="S11" s="122" t="s">
        <v>30</v>
      </c>
      <c r="T11" s="146" t="s">
        <v>33</v>
      </c>
      <c r="U11" s="146" t="s">
        <v>33</v>
      </c>
    </row>
    <row r="12" spans="1:21" ht="15" customHeight="1" x14ac:dyDescent="0.3">
      <c r="C12" s="4" t="s">
        <v>7</v>
      </c>
      <c r="D12" s="5">
        <f>B8</f>
        <v>30</v>
      </c>
      <c r="E12" s="20">
        <f>H9</f>
        <v>30</v>
      </c>
      <c r="F12" s="5" t="str">
        <f>G7</f>
        <v>meses</v>
      </c>
      <c r="H12" s="6">
        <f>G8-E12</f>
        <v>0</v>
      </c>
      <c r="I12" s="5" t="str">
        <f>G7</f>
        <v>meses</v>
      </c>
    </row>
    <row r="13" spans="1:21" ht="12.75" customHeight="1" x14ac:dyDescent="0.3">
      <c r="A13" s="162" t="s">
        <v>69</v>
      </c>
      <c r="B13" s="93"/>
      <c r="C13" s="138" t="s">
        <v>46</v>
      </c>
      <c r="D13" s="139">
        <f>B9</f>
        <v>29.419380983049301</v>
      </c>
      <c r="E13" s="7">
        <f>D13*E12/D12</f>
        <v>29.419380983049301</v>
      </c>
      <c r="F13" s="5" t="str">
        <f>G7</f>
        <v>meses</v>
      </c>
      <c r="H13" s="6">
        <f>G8-E13</f>
        <v>0.58061901695069906</v>
      </c>
      <c r="I13" s="5" t="str">
        <f>G7</f>
        <v>meses</v>
      </c>
    </row>
    <row r="14" spans="1:21" x14ac:dyDescent="0.3">
      <c r="A14" s="162"/>
      <c r="B14" s="93"/>
      <c r="C14" s="138" t="s">
        <v>47</v>
      </c>
      <c r="D14" s="139">
        <f>B10</f>
        <v>29.078708625064568</v>
      </c>
      <c r="E14" s="7">
        <f>D14*E12/D12</f>
        <v>29.078708625064568</v>
      </c>
      <c r="F14" s="5" t="str">
        <f>G7</f>
        <v>meses</v>
      </c>
      <c r="H14" s="6">
        <f>G8-E14</f>
        <v>0.92129137493543212</v>
      </c>
      <c r="I14" s="6" t="str">
        <f>G7</f>
        <v>meses</v>
      </c>
    </row>
    <row r="15" spans="1:21" x14ac:dyDescent="0.3">
      <c r="I15" s="8"/>
    </row>
    <row r="16" spans="1:21" x14ac:dyDescent="0.3">
      <c r="E16" s="9" t="s">
        <v>2</v>
      </c>
      <c r="F16" s="33">
        <f>E13-E14</f>
        <v>0.34067235798473305</v>
      </c>
      <c r="G16" s="10" t="str">
        <f>F13</f>
        <v>meses</v>
      </c>
      <c r="H16" s="10" t="s">
        <v>3</v>
      </c>
      <c r="I16" s="11">
        <f>H9</f>
        <v>30</v>
      </c>
      <c r="J16" s="12" t="str">
        <f>G7</f>
        <v>meses</v>
      </c>
    </row>
    <row r="17" spans="1:14" x14ac:dyDescent="0.3">
      <c r="E17" s="13"/>
      <c r="F17" s="34">
        <f>F16*(365.25/12)</f>
        <v>10.369214896160312</v>
      </c>
      <c r="G17" s="21" t="s">
        <v>4</v>
      </c>
      <c r="H17" s="14" t="s">
        <v>5</v>
      </c>
      <c r="I17" s="15">
        <f>H9</f>
        <v>30</v>
      </c>
      <c r="J17" s="16" t="str">
        <f>G7</f>
        <v>meses</v>
      </c>
    </row>
    <row r="18" spans="1:14" ht="13.5" thickBot="1" x14ac:dyDescent="0.35"/>
    <row r="19" spans="1:14" ht="43.5" customHeight="1" thickBot="1" x14ac:dyDescent="0.35">
      <c r="A19" s="169" t="s">
        <v>58</v>
      </c>
      <c r="B19" s="170"/>
      <c r="C19" s="170"/>
      <c r="D19" s="170"/>
      <c r="E19" s="171"/>
      <c r="F19" s="35"/>
      <c r="G19" s="172" t="s">
        <v>59</v>
      </c>
      <c r="H19" s="173"/>
      <c r="I19" s="174"/>
      <c r="J19" s="35"/>
      <c r="K19" s="35"/>
    </row>
    <row r="20" spans="1:14" ht="39" x14ac:dyDescent="0.3">
      <c r="A20" s="22"/>
      <c r="B20" s="31" t="str">
        <f>C13</f>
        <v>Grupo A: Pembrolizumab, n= 496</v>
      </c>
      <c r="C20" s="31" t="str">
        <f>C14</f>
        <v>Grupo B: Placebo, n= 498</v>
      </c>
      <c r="D20" s="100"/>
      <c r="E20" s="100"/>
      <c r="F20" s="35"/>
      <c r="G20" s="32" t="str">
        <f>C13</f>
        <v>Grupo A: Pembrolizumab, n= 496</v>
      </c>
      <c r="H20" s="32" t="str">
        <f>C14</f>
        <v>Grupo B: Placebo, n= 498</v>
      </c>
      <c r="I20" s="100"/>
      <c r="J20" s="100"/>
      <c r="K20" s="100"/>
    </row>
    <row r="21" spans="1:14" ht="39" x14ac:dyDescent="0.3">
      <c r="A21" s="23" t="s">
        <v>8</v>
      </c>
      <c r="B21" s="30" t="s">
        <v>60</v>
      </c>
      <c r="C21" s="123" t="s">
        <v>60</v>
      </c>
      <c r="D21" s="30" t="s">
        <v>61</v>
      </c>
      <c r="E21" s="30" t="s">
        <v>61</v>
      </c>
      <c r="F21" s="35"/>
      <c r="G21" s="30" t="s">
        <v>62</v>
      </c>
      <c r="H21" s="30" t="s">
        <v>62</v>
      </c>
      <c r="I21" s="30" t="s">
        <v>63</v>
      </c>
      <c r="J21" s="35"/>
      <c r="K21" s="35"/>
      <c r="N21" s="129"/>
    </row>
    <row r="22" spans="1:14" x14ac:dyDescent="0.3">
      <c r="A22" s="24" t="str">
        <f>CONCATENATE(G8," ",G7)</f>
        <v>30 meses</v>
      </c>
      <c r="B22" s="32" t="str">
        <f>F13</f>
        <v>meses</v>
      </c>
      <c r="C22" s="70" t="str">
        <f>F13</f>
        <v>meses</v>
      </c>
      <c r="D22" s="32" t="str">
        <f>G16</f>
        <v>meses</v>
      </c>
      <c r="E22" s="32" t="str">
        <f>G17</f>
        <v>días</v>
      </c>
      <c r="F22" s="35"/>
      <c r="G22" s="32" t="str">
        <f>G7</f>
        <v>meses</v>
      </c>
      <c r="H22" s="32" t="str">
        <f>G7</f>
        <v>meses</v>
      </c>
      <c r="I22" s="32" t="str">
        <f>G7</f>
        <v>meses</v>
      </c>
      <c r="J22" s="35"/>
      <c r="K22" s="35"/>
    </row>
    <row r="23" spans="1:14" s="25" customFormat="1" ht="5.25" customHeight="1" x14ac:dyDescent="0.3">
      <c r="A23" s="101"/>
      <c r="B23" s="150"/>
      <c r="C23" s="150"/>
      <c r="D23" s="150"/>
      <c r="E23" s="150"/>
      <c r="F23" s="35"/>
      <c r="G23" s="100"/>
      <c r="H23" s="101"/>
      <c r="I23" s="101"/>
      <c r="J23" s="35"/>
      <c r="K23" s="35"/>
      <c r="L23" s="2"/>
      <c r="M23" s="2"/>
      <c r="N23" s="2"/>
    </row>
    <row r="24" spans="1:14" ht="45" customHeight="1" x14ac:dyDescent="0.35">
      <c r="A24" s="160" t="str">
        <f>A7</f>
        <v>Supervivencia Global en tiempo medio de Supervivencia Libre del evento "muerte"</v>
      </c>
      <c r="B24" s="151">
        <f>E13</f>
        <v>29.419380983049301</v>
      </c>
      <c r="C24" s="151">
        <f>E14</f>
        <v>29.078708625064568</v>
      </c>
      <c r="D24" s="151">
        <f>F16</f>
        <v>0.34067235798473305</v>
      </c>
      <c r="E24" s="152">
        <f>F17</f>
        <v>10.369214896160312</v>
      </c>
      <c r="F24" s="90"/>
      <c r="G24" s="151" t="s">
        <v>52</v>
      </c>
      <c r="H24" s="151" t="s">
        <v>52</v>
      </c>
      <c r="I24" s="151" t="s">
        <v>53</v>
      </c>
      <c r="J24" s="35"/>
      <c r="K24" s="35"/>
    </row>
    <row r="25" spans="1:14" ht="3.75" customHeight="1" x14ac:dyDescent="0.3">
      <c r="A25" s="102"/>
      <c r="B25" s="103"/>
      <c r="C25" s="103"/>
      <c r="D25" s="103"/>
      <c r="E25" s="35"/>
      <c r="F25" s="35"/>
      <c r="G25" s="35"/>
      <c r="H25" s="35"/>
      <c r="I25" s="35"/>
      <c r="J25" s="35"/>
      <c r="K25" s="35"/>
    </row>
    <row r="26" spans="1:14" ht="22.5" customHeight="1" x14ac:dyDescent="0.3">
      <c r="A26" s="161" t="s">
        <v>64</v>
      </c>
      <c r="B26" s="161"/>
      <c r="C26" s="161"/>
      <c r="D26" s="161"/>
      <c r="E26" s="161"/>
      <c r="F26" s="35"/>
      <c r="G26" s="35"/>
      <c r="H26" s="35"/>
      <c r="I26" s="35"/>
      <c r="J26" s="35"/>
      <c r="K26" s="35"/>
    </row>
    <row r="27" spans="1:14" x14ac:dyDescent="0.3">
      <c r="A27" s="35"/>
      <c r="B27" s="35"/>
      <c r="C27" s="35"/>
      <c r="D27" s="35"/>
      <c r="E27" s="35"/>
      <c r="F27" s="35"/>
      <c r="G27" s="124" t="s">
        <v>27</v>
      </c>
      <c r="H27" s="71" t="str">
        <f>F12</f>
        <v>meses</v>
      </c>
      <c r="I27" s="35"/>
      <c r="J27" s="35"/>
      <c r="K27" s="71" t="s">
        <v>4</v>
      </c>
    </row>
    <row r="28" spans="1:14" x14ac:dyDescent="0.3">
      <c r="A28" s="35"/>
      <c r="B28" s="35"/>
      <c r="C28" s="35"/>
      <c r="D28" s="35"/>
      <c r="E28" s="35"/>
      <c r="F28" s="35"/>
      <c r="G28" s="72" t="s">
        <v>11</v>
      </c>
      <c r="H28" s="86">
        <f>G8-H29-H30</f>
        <v>0.58061901695069906</v>
      </c>
      <c r="I28" s="73">
        <f>H28/H31</f>
        <v>1.9353967231689969E-2</v>
      </c>
      <c r="J28" s="35"/>
      <c r="K28" s="74">
        <f>H28*365.25/12</f>
        <v>17.672591328436905</v>
      </c>
    </row>
    <row r="29" spans="1:14" x14ac:dyDescent="0.3">
      <c r="A29" s="35"/>
      <c r="B29" s="35"/>
      <c r="C29" s="35"/>
      <c r="D29" s="35"/>
      <c r="E29" s="35"/>
      <c r="F29" s="125"/>
      <c r="G29" s="76" t="s">
        <v>66</v>
      </c>
      <c r="H29" s="87">
        <f>D24</f>
        <v>0.34067235798473305</v>
      </c>
      <c r="I29" s="77">
        <f>H29/H31</f>
        <v>1.1355745266157768E-2</v>
      </c>
      <c r="J29" s="75"/>
      <c r="K29" s="78">
        <f t="shared" ref="K29:K31" si="0">H29*365.25/12</f>
        <v>10.369214896160313</v>
      </c>
    </row>
    <row r="30" spans="1:14" x14ac:dyDescent="0.3">
      <c r="A30" s="35"/>
      <c r="B30" s="35"/>
      <c r="C30" s="35"/>
      <c r="D30" s="35"/>
      <c r="E30" s="35"/>
      <c r="F30" s="126"/>
      <c r="G30" s="80" t="s">
        <v>67</v>
      </c>
      <c r="H30" s="81">
        <f>C24</f>
        <v>29.078708625064568</v>
      </c>
      <c r="I30" s="82">
        <f>H30/H31</f>
        <v>0.96929028750215229</v>
      </c>
      <c r="J30" s="79"/>
      <c r="K30" s="83">
        <f t="shared" si="0"/>
        <v>885.08319377540283</v>
      </c>
    </row>
    <row r="31" spans="1:14" x14ac:dyDescent="0.3">
      <c r="A31" s="35"/>
      <c r="B31" s="35"/>
      <c r="C31" s="35"/>
      <c r="D31" s="35"/>
      <c r="E31" s="35"/>
      <c r="F31" s="71"/>
      <c r="G31" s="71"/>
      <c r="H31" s="157">
        <f>SUM(H28:H30)</f>
        <v>30</v>
      </c>
      <c r="I31" s="35"/>
      <c r="J31" s="35"/>
      <c r="K31" s="84">
        <f t="shared" si="0"/>
        <v>913.125</v>
      </c>
    </row>
    <row r="32" spans="1:14" x14ac:dyDescent="0.3">
      <c r="A32" s="35"/>
      <c r="B32" s="35"/>
      <c r="C32" s="35"/>
      <c r="D32" s="35"/>
      <c r="E32" s="35"/>
      <c r="F32" s="35"/>
      <c r="G32" s="35"/>
      <c r="H32" s="127"/>
      <c r="I32" s="35"/>
      <c r="J32" s="35"/>
      <c r="K32" s="35"/>
    </row>
    <row r="33" spans="1:11" x14ac:dyDescent="0.3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</row>
    <row r="34" spans="1:11" x14ac:dyDescent="0.3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</row>
    <row r="35" spans="1:11" x14ac:dyDescent="0.3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</row>
    <row r="36" spans="1:11" x14ac:dyDescent="0.3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</row>
    <row r="37" spans="1:11" x14ac:dyDescent="0.3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</row>
    <row r="38" spans="1:11" x14ac:dyDescent="0.3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</row>
    <row r="39" spans="1:11" x14ac:dyDescent="0.3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</row>
    <row r="40" spans="1:11" x14ac:dyDescent="0.3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 x14ac:dyDescent="0.3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</row>
    <row r="42" spans="1:11" x14ac:dyDescent="0.3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</row>
    <row r="43" spans="1:11" x14ac:dyDescent="0.3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</row>
    <row r="44" spans="1:11" x14ac:dyDescent="0.3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</row>
    <row r="45" spans="1:11" x14ac:dyDescent="0.3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</row>
    <row r="46" spans="1:11" x14ac:dyDescent="0.3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</row>
    <row r="47" spans="1:11" x14ac:dyDescent="0.3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</row>
    <row r="48" spans="1:11" x14ac:dyDescent="0.3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</row>
    <row r="49" spans="1:11" x14ac:dyDescent="0.3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</row>
    <row r="50" spans="1:11" x14ac:dyDescent="0.3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</row>
    <row r="51" spans="1:11" x14ac:dyDescent="0.3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</row>
    <row r="52" spans="1:11" x14ac:dyDescent="0.3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</row>
    <row r="53" spans="1:11" x14ac:dyDescent="0.3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</row>
    <row r="54" spans="1:11" x14ac:dyDescent="0.3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</row>
    <row r="55" spans="1:11" x14ac:dyDescent="0.3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</row>
    <row r="56" spans="1:11" x14ac:dyDescent="0.3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</row>
  </sheetData>
  <mergeCells count="7">
    <mergeCell ref="A26:E26"/>
    <mergeCell ref="A13:A14"/>
    <mergeCell ref="A2:G2"/>
    <mergeCell ref="A3:G3"/>
    <mergeCell ref="A9:A10"/>
    <mergeCell ref="A19:E19"/>
    <mergeCell ref="G19:I19"/>
  </mergeCells>
  <phoneticPr fontId="28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29001-B126-48BF-944C-BAEB20A118D4}">
  <dimension ref="A1:BK69"/>
  <sheetViews>
    <sheetView topLeftCell="A3" zoomScale="70" zoomScaleNormal="70" workbookViewId="0">
      <selection activeCell="A4" sqref="A4:BG4"/>
    </sheetView>
  </sheetViews>
  <sheetFormatPr baseColWidth="10" defaultRowHeight="14.5" x14ac:dyDescent="0.35"/>
  <cols>
    <col min="1" max="1" width="18.81640625" customWidth="1"/>
    <col min="3" max="3" width="10.54296875" customWidth="1"/>
    <col min="4" max="4" width="15" customWidth="1"/>
    <col min="5" max="5" width="6.6328125" customWidth="1"/>
    <col min="6" max="6" width="3.7265625" customWidth="1"/>
    <col min="7" max="31" width="2.6328125" customWidth="1"/>
    <col min="32" max="32" width="3.1796875" customWidth="1"/>
    <col min="33" max="57" width="2.6328125" customWidth="1"/>
    <col min="58" max="58" width="3.90625" customWidth="1"/>
    <col min="59" max="59" width="3.26953125" customWidth="1"/>
    <col min="60" max="65" width="3.7265625" customWidth="1"/>
    <col min="66" max="66" width="3.26953125" customWidth="1"/>
    <col min="70" max="70" width="7.453125" customWidth="1"/>
  </cols>
  <sheetData>
    <row r="1" spans="1:61" hidden="1" x14ac:dyDescent="0.35">
      <c r="A1" s="38" t="str">
        <f>B7</f>
        <v>meses</v>
      </c>
      <c r="B1" s="38" t="s">
        <v>14</v>
      </c>
      <c r="C1" s="38" t="s">
        <v>15</v>
      </c>
      <c r="D1" s="38" t="s">
        <v>16</v>
      </c>
      <c r="E1" s="38"/>
      <c r="F1" s="38"/>
      <c r="G1" s="38"/>
      <c r="H1" s="38"/>
      <c r="I1" s="38"/>
    </row>
    <row r="2" spans="1:61" hidden="1" x14ac:dyDescent="0.35">
      <c r="A2" s="38" t="s">
        <v>17</v>
      </c>
      <c r="B2" s="38" t="s">
        <v>18</v>
      </c>
      <c r="C2" s="38" t="s">
        <v>19</v>
      </c>
      <c r="D2" s="38" t="s">
        <v>20</v>
      </c>
      <c r="E2" s="38" t="str">
        <f>CONCATENATE(B2," ",B5," ",C2," ",B11," ",B7)</f>
        <v>puede representarse llegando los 25 pacientes, a los 30 meses</v>
      </c>
      <c r="F2" s="38"/>
      <c r="G2" s="38"/>
      <c r="H2" s="38"/>
      <c r="I2" s="38"/>
    </row>
    <row r="3" spans="1:61" ht="8.25" customHeight="1" thickBot="1" x14ac:dyDescent="0.4">
      <c r="A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</row>
    <row r="4" spans="1:61" ht="49.5" customHeight="1" thickBot="1" x14ac:dyDescent="0.4">
      <c r="A4" s="176" t="s">
        <v>71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7"/>
      <c r="AZ4" s="177"/>
      <c r="BA4" s="177"/>
      <c r="BB4" s="177"/>
      <c r="BC4" s="177"/>
      <c r="BD4" s="177"/>
      <c r="BE4" s="177"/>
      <c r="BF4" s="177"/>
      <c r="BG4" s="178"/>
      <c r="BH4" s="153"/>
      <c r="BI4" s="153"/>
    </row>
    <row r="5" spans="1:61" x14ac:dyDescent="0.35">
      <c r="A5" s="104"/>
      <c r="B5" s="40">
        <f>E5+D5+C5</f>
        <v>25</v>
      </c>
      <c r="C5" s="94">
        <v>1</v>
      </c>
      <c r="D5" s="95">
        <v>1</v>
      </c>
      <c r="E5" s="96">
        <v>23</v>
      </c>
      <c r="G5" s="1"/>
      <c r="H5" s="1" t="s">
        <v>44</v>
      </c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</row>
    <row r="6" spans="1:61" ht="15" customHeight="1" x14ac:dyDescent="0.35">
      <c r="A6" s="39"/>
      <c r="B6" s="130">
        <f>C8/C5</f>
        <v>14.515475423767477</v>
      </c>
      <c r="C6" s="131">
        <f>C5*14</f>
        <v>14</v>
      </c>
      <c r="D6" s="132">
        <f>D8/(C5+D5)</f>
        <v>11.516142186692901</v>
      </c>
      <c r="E6" s="133">
        <f>(C5+D5)*11</f>
        <v>22</v>
      </c>
      <c r="F6" s="39"/>
      <c r="G6" s="3"/>
      <c r="H6" s="128" t="s">
        <v>45</v>
      </c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</row>
    <row r="7" spans="1:61" ht="39" x14ac:dyDescent="0.35">
      <c r="A7" s="91" t="s">
        <v>27</v>
      </c>
      <c r="B7" s="41" t="s">
        <v>1</v>
      </c>
      <c r="C7" s="42" t="str">
        <f>CONCATENATE(A1," ",B1," ",B5," ",C1)</f>
        <v>meses de los 25 del grupo Interv</v>
      </c>
      <c r="D7" s="42" t="str">
        <f>CONCATENATE(A1," ",B1," ",B5," ",D1)</f>
        <v>meses de los 25 del grupo Contr</v>
      </c>
      <c r="E7" s="135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</row>
    <row r="8" spans="1:61" ht="26.25" customHeight="1" x14ac:dyDescent="0.35">
      <c r="A8" s="43" t="s">
        <v>11</v>
      </c>
      <c r="B8" s="44">
        <v>0.58061901695069906</v>
      </c>
      <c r="C8" s="45">
        <f>B8*B5</f>
        <v>14.515475423767477</v>
      </c>
      <c r="D8" s="184">
        <f>(B8+B9)*B5</f>
        <v>23.032284373385803</v>
      </c>
      <c r="E8" s="136">
        <f>C8-C6</f>
        <v>0.51547542376747657</v>
      </c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</row>
    <row r="9" spans="1:61" x14ac:dyDescent="0.35">
      <c r="A9" s="46" t="s">
        <v>9</v>
      </c>
      <c r="B9" s="47">
        <v>0.34067235798473305</v>
      </c>
      <c r="C9" s="185">
        <f>(B10+B9)*B5</f>
        <v>735.4845245762325</v>
      </c>
      <c r="D9" s="184"/>
      <c r="E9" s="137">
        <f>D8-E6</f>
        <v>1.0322843733858029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</row>
    <row r="10" spans="1:61" x14ac:dyDescent="0.35">
      <c r="A10" s="49" t="s">
        <v>10</v>
      </c>
      <c r="B10" s="50">
        <v>29.078708625064568</v>
      </c>
      <c r="C10" s="185"/>
      <c r="D10" s="51">
        <f>B10*B5</f>
        <v>726.96771562661422</v>
      </c>
      <c r="E10" s="137">
        <f>D8-C8</f>
        <v>8.5168089496183264</v>
      </c>
      <c r="F10" s="48"/>
      <c r="G10" s="48"/>
      <c r="H10" s="48"/>
      <c r="I10" s="48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</row>
    <row r="11" spans="1:61" x14ac:dyDescent="0.35">
      <c r="A11" s="4"/>
      <c r="B11" s="52">
        <v>30</v>
      </c>
      <c r="C11" s="53">
        <f>C8+C9</f>
        <v>750</v>
      </c>
      <c r="D11" s="53">
        <f>D8+D10</f>
        <v>750</v>
      </c>
      <c r="E11" s="134"/>
      <c r="F11" s="54"/>
      <c r="G11" s="54"/>
      <c r="H11" s="54"/>
      <c r="I11" s="54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</row>
    <row r="12" spans="1:61" ht="9" customHeight="1" x14ac:dyDescent="0.3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</row>
    <row r="13" spans="1:61" ht="15" thickBot="1" x14ac:dyDescent="0.4">
      <c r="A13" s="39"/>
      <c r="B13" s="39"/>
      <c r="C13" s="36">
        <f>(E5+D5)*B11</f>
        <v>720</v>
      </c>
      <c r="D13" s="36">
        <f>E5*B11</f>
        <v>690</v>
      </c>
      <c r="E13" s="39"/>
      <c r="F13" s="55" t="s">
        <v>22</v>
      </c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</row>
    <row r="14" spans="1:61" ht="36" customHeight="1" thickBot="1" x14ac:dyDescent="0.4">
      <c r="A14" s="175" t="s">
        <v>23</v>
      </c>
      <c r="B14" s="175"/>
      <c r="C14" s="56">
        <f>C9-C13</f>
        <v>15.484524576232502</v>
      </c>
      <c r="D14" s="56">
        <f>D10-D13</f>
        <v>36.967715626614222</v>
      </c>
      <c r="F14" s="179" t="str">
        <f>IF((AND(((B9+B10)/B11)&gt;((D5+E5)/B5),(B10/B11)&gt;(E5/B5))),E2,#REF!)</f>
        <v>puede representarse llegando los 25 pacientes, a los 30 meses</v>
      </c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1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</row>
    <row r="15" spans="1:61" ht="15" thickBot="1" x14ac:dyDescent="0.4">
      <c r="F15" s="89"/>
      <c r="AF15" s="55"/>
    </row>
    <row r="16" spans="1:61" ht="15" thickBot="1" x14ac:dyDescent="0.4">
      <c r="A16" s="111" t="s">
        <v>65</v>
      </c>
      <c r="B16" s="85"/>
      <c r="C16" s="29"/>
      <c r="G16" s="28" t="s">
        <v>49</v>
      </c>
      <c r="H16" s="28"/>
      <c r="I16" s="28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 t="s">
        <v>30</v>
      </c>
      <c r="AF16" s="55"/>
      <c r="AG16" s="28" t="s">
        <v>50</v>
      </c>
      <c r="AH16" s="28"/>
    </row>
    <row r="17" spans="1:63" ht="15.75" customHeight="1" thickBot="1" x14ac:dyDescent="0.4">
      <c r="A17" s="29" t="s">
        <v>46</v>
      </c>
      <c r="B17" s="29"/>
      <c r="C17" s="29"/>
      <c r="F17" s="112"/>
      <c r="G17" s="28" t="s">
        <v>34</v>
      </c>
      <c r="H17" s="28"/>
      <c r="I17" s="28"/>
      <c r="AE17" s="120"/>
      <c r="AF17" s="55"/>
      <c r="AG17" s="28" t="s">
        <v>34</v>
      </c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</row>
    <row r="18" spans="1:63" ht="14.5" customHeight="1" x14ac:dyDescent="0.35">
      <c r="A18" s="29" t="s">
        <v>47</v>
      </c>
      <c r="B18" s="29"/>
      <c r="C18" s="113"/>
      <c r="F18" s="112"/>
      <c r="G18" s="105">
        <v>1</v>
      </c>
      <c r="H18" s="105">
        <v>2</v>
      </c>
      <c r="I18" s="105">
        <v>3</v>
      </c>
      <c r="J18" s="105">
        <v>4</v>
      </c>
      <c r="K18" s="105">
        <v>5</v>
      </c>
      <c r="L18" s="105">
        <v>6</v>
      </c>
      <c r="M18" s="105">
        <v>7</v>
      </c>
      <c r="N18" s="105">
        <v>8</v>
      </c>
      <c r="O18" s="105">
        <v>9</v>
      </c>
      <c r="P18" s="105">
        <v>10</v>
      </c>
      <c r="Q18" s="105">
        <v>11</v>
      </c>
      <c r="R18" s="105">
        <v>12</v>
      </c>
      <c r="S18" s="105">
        <v>13</v>
      </c>
      <c r="T18" s="105">
        <v>14</v>
      </c>
      <c r="U18" s="105">
        <v>15</v>
      </c>
      <c r="V18" s="105">
        <v>16</v>
      </c>
      <c r="W18" s="105">
        <v>17</v>
      </c>
      <c r="X18" s="105">
        <v>18</v>
      </c>
      <c r="Y18" s="105">
        <v>19</v>
      </c>
      <c r="Z18" s="105">
        <v>20</v>
      </c>
      <c r="AA18" s="105">
        <v>21</v>
      </c>
      <c r="AB18" s="105">
        <v>22</v>
      </c>
      <c r="AC18" s="105">
        <v>23</v>
      </c>
      <c r="AD18" s="154">
        <v>24</v>
      </c>
      <c r="AE18" s="105">
        <v>25</v>
      </c>
      <c r="AF18" s="140"/>
      <c r="AG18" s="105">
        <v>1</v>
      </c>
      <c r="AH18" s="105">
        <v>2</v>
      </c>
      <c r="AI18" s="105">
        <v>3</v>
      </c>
      <c r="AJ18" s="105">
        <v>4</v>
      </c>
      <c r="AK18" s="105">
        <v>5</v>
      </c>
      <c r="AL18" s="105">
        <v>6</v>
      </c>
      <c r="AM18" s="105">
        <v>7</v>
      </c>
      <c r="AN18" s="105">
        <v>8</v>
      </c>
      <c r="AO18" s="105">
        <v>9</v>
      </c>
      <c r="AP18" s="105">
        <v>10</v>
      </c>
      <c r="AQ18" s="105">
        <v>11</v>
      </c>
      <c r="AR18" s="105">
        <v>12</v>
      </c>
      <c r="AS18" s="105">
        <v>13</v>
      </c>
      <c r="AT18" s="105">
        <v>14</v>
      </c>
      <c r="AU18" s="105">
        <v>15</v>
      </c>
      <c r="AV18" s="105">
        <v>16</v>
      </c>
      <c r="AW18" s="105">
        <v>17</v>
      </c>
      <c r="AX18" s="105">
        <v>18</v>
      </c>
      <c r="AY18" s="105">
        <v>19</v>
      </c>
      <c r="AZ18" s="105">
        <v>20</v>
      </c>
      <c r="BA18" s="105">
        <v>21</v>
      </c>
      <c r="BB18" s="105">
        <v>22</v>
      </c>
      <c r="BC18" s="105">
        <v>23</v>
      </c>
      <c r="BD18" s="154">
        <v>24</v>
      </c>
      <c r="BE18" s="105">
        <v>25</v>
      </c>
      <c r="BF18" s="55"/>
      <c r="BG18" s="55"/>
      <c r="BH18" s="55"/>
      <c r="BI18" s="55"/>
      <c r="BJ18" s="55"/>
      <c r="BK18" s="55"/>
    </row>
    <row r="19" spans="1:63" x14ac:dyDescent="0.35">
      <c r="E19" s="183" t="s">
        <v>32</v>
      </c>
      <c r="F19" s="57">
        <v>1</v>
      </c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115"/>
      <c r="AD19" s="92"/>
      <c r="AE19" s="59"/>
      <c r="AF19" s="140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115"/>
      <c r="BD19" s="92"/>
      <c r="BE19" s="59"/>
      <c r="BF19" s="57">
        <v>1</v>
      </c>
      <c r="BG19" s="182" t="s">
        <v>32</v>
      </c>
      <c r="BH19" s="55"/>
      <c r="BI19" s="55"/>
      <c r="BJ19" s="55"/>
      <c r="BK19" s="55"/>
    </row>
    <row r="20" spans="1:63" ht="15" thickBot="1" x14ac:dyDescent="0.4">
      <c r="E20" s="183"/>
      <c r="F20" s="57">
        <v>2</v>
      </c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115"/>
      <c r="AD20" s="92"/>
      <c r="AE20" s="59"/>
      <c r="AF20" s="140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115"/>
      <c r="BD20" s="92"/>
      <c r="BE20" s="59"/>
      <c r="BF20" s="57">
        <v>2</v>
      </c>
      <c r="BG20" s="182"/>
      <c r="BH20" s="55"/>
      <c r="BI20" s="55"/>
      <c r="BJ20" s="55"/>
      <c r="BK20" s="55"/>
    </row>
    <row r="21" spans="1:63" x14ac:dyDescent="0.35">
      <c r="A21" s="60" t="s">
        <v>51</v>
      </c>
      <c r="B21" s="61"/>
      <c r="C21" s="61"/>
      <c r="D21" s="62"/>
      <c r="E21" s="183"/>
      <c r="F21" s="57">
        <v>3</v>
      </c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115"/>
      <c r="AD21" s="92"/>
      <c r="AE21" s="59"/>
      <c r="AF21" s="140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115"/>
      <c r="BD21" s="92"/>
      <c r="BE21" s="59"/>
      <c r="BF21" s="57">
        <v>3</v>
      </c>
      <c r="BG21" s="182"/>
      <c r="BH21" s="55"/>
      <c r="BI21" s="55"/>
      <c r="BJ21" s="55"/>
      <c r="BK21" s="55"/>
    </row>
    <row r="22" spans="1:63" x14ac:dyDescent="0.35">
      <c r="A22" s="63" t="s">
        <v>24</v>
      </c>
      <c r="B22" s="107" t="s">
        <v>25</v>
      </c>
      <c r="C22" s="107" t="s">
        <v>26</v>
      </c>
      <c r="D22" s="64" t="s">
        <v>21</v>
      </c>
      <c r="E22" s="183"/>
      <c r="F22" s="57">
        <v>4</v>
      </c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115"/>
      <c r="AD22" s="92"/>
      <c r="AE22" s="59"/>
      <c r="AF22" s="140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115"/>
      <c r="BD22" s="92"/>
      <c r="BE22" s="59"/>
      <c r="BF22" s="57">
        <v>4</v>
      </c>
      <c r="BG22" s="182"/>
      <c r="BH22" s="55"/>
      <c r="BI22" s="55"/>
      <c r="BJ22" s="55"/>
      <c r="BK22" s="55"/>
    </row>
    <row r="23" spans="1:63" x14ac:dyDescent="0.35">
      <c r="A23" s="65">
        <f>1-B25</f>
        <v>4.1406629225445135E-2</v>
      </c>
      <c r="B23" s="108">
        <f>1-A25</f>
        <v>8.144847115812659E-2</v>
      </c>
      <c r="C23" s="108">
        <f>B23-A23</f>
        <v>4.0041841932681455E-2</v>
      </c>
      <c r="D23" s="66">
        <f>1/C23</f>
        <v>24.973876118915932</v>
      </c>
      <c r="E23" s="183"/>
      <c r="F23" s="57">
        <v>5</v>
      </c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115"/>
      <c r="AD23" s="92"/>
      <c r="AE23" s="59"/>
      <c r="AF23" s="140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115"/>
      <c r="BD23" s="92"/>
      <c r="BE23" s="59"/>
      <c r="BF23" s="57">
        <v>5</v>
      </c>
      <c r="BG23" s="182"/>
      <c r="BH23" s="55"/>
      <c r="BI23" s="55"/>
      <c r="BJ23" s="55"/>
      <c r="BK23" s="55"/>
    </row>
    <row r="24" spans="1:63" ht="15" thickBot="1" x14ac:dyDescent="0.4">
      <c r="A24" s="97" t="s">
        <v>28</v>
      </c>
      <c r="B24" s="67">
        <f>A23*D23</f>
        <v>1.0340840287781508</v>
      </c>
      <c r="C24" s="68">
        <f>C23*D23</f>
        <v>0.99999999999999989</v>
      </c>
      <c r="D24" s="114">
        <f>(1-B23)*D23</f>
        <v>22.939792090137782</v>
      </c>
      <c r="E24" s="183"/>
      <c r="F24" s="57">
        <v>6</v>
      </c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115"/>
      <c r="AD24" s="92"/>
      <c r="AE24" s="59"/>
      <c r="AF24" s="140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115"/>
      <c r="BD24" s="92"/>
      <c r="BE24" s="59"/>
      <c r="BF24" s="57">
        <v>6</v>
      </c>
      <c r="BG24" s="182"/>
      <c r="BH24" s="55"/>
      <c r="BI24" s="55"/>
      <c r="BJ24" s="55"/>
      <c r="BK24" s="55"/>
    </row>
    <row r="25" spans="1:63" x14ac:dyDescent="0.35">
      <c r="A25" s="109">
        <v>0.91855152884187341</v>
      </c>
      <c r="B25" s="109">
        <v>0.95859337077455486</v>
      </c>
      <c r="D25" s="122" t="s">
        <v>30</v>
      </c>
      <c r="F25" s="57">
        <v>7</v>
      </c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115"/>
      <c r="AD25" s="92"/>
      <c r="AE25" s="59"/>
      <c r="AF25" s="140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115"/>
      <c r="BD25" s="92"/>
      <c r="BE25" s="59"/>
      <c r="BF25" s="57">
        <v>7</v>
      </c>
      <c r="BG25" s="55"/>
      <c r="BH25" s="55"/>
      <c r="BI25" s="55"/>
      <c r="BJ25" s="55"/>
      <c r="BK25" s="55"/>
    </row>
    <row r="26" spans="1:63" x14ac:dyDescent="0.35">
      <c r="F26" s="57">
        <v>8</v>
      </c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115"/>
      <c r="AD26" s="92"/>
      <c r="AE26" s="59"/>
      <c r="AF26" s="140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115"/>
      <c r="BD26" s="92"/>
      <c r="BE26" s="59"/>
      <c r="BF26" s="57">
        <v>8</v>
      </c>
      <c r="BG26" s="55"/>
      <c r="BH26" s="55"/>
      <c r="BI26" s="55"/>
      <c r="BJ26" s="55"/>
      <c r="BK26" s="55"/>
    </row>
    <row r="27" spans="1:63" x14ac:dyDescent="0.35">
      <c r="B27" s="110"/>
      <c r="C27" s="110"/>
      <c r="D27" s="110"/>
      <c r="F27" s="57">
        <v>9</v>
      </c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115"/>
      <c r="AD27" s="92"/>
      <c r="AE27" s="59"/>
      <c r="AF27" s="140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115"/>
      <c r="BD27" s="92"/>
      <c r="BE27" s="59"/>
      <c r="BF27" s="57">
        <v>9</v>
      </c>
      <c r="BG27" s="55"/>
      <c r="BH27" s="55"/>
      <c r="BI27" s="55"/>
      <c r="BJ27" s="55"/>
      <c r="BK27" s="55"/>
    </row>
    <row r="28" spans="1:63" x14ac:dyDescent="0.35">
      <c r="F28" s="57">
        <v>10</v>
      </c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115"/>
      <c r="AD28" s="92"/>
      <c r="AE28" s="59"/>
      <c r="AF28" s="140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115"/>
      <c r="BD28" s="92"/>
      <c r="BE28" s="59"/>
      <c r="BF28" s="57">
        <v>10</v>
      </c>
      <c r="BG28" s="55"/>
      <c r="BH28" s="55"/>
      <c r="BI28" s="55"/>
      <c r="BJ28" s="55"/>
      <c r="BK28" s="55"/>
    </row>
    <row r="29" spans="1:63" x14ac:dyDescent="0.35">
      <c r="F29" s="57">
        <v>11</v>
      </c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115"/>
      <c r="AD29" s="92"/>
      <c r="AE29" s="59"/>
      <c r="AF29" s="140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115"/>
      <c r="BD29" s="92"/>
      <c r="BE29" s="59"/>
      <c r="BF29" s="57">
        <v>11</v>
      </c>
      <c r="BG29" s="55"/>
      <c r="BH29" s="55"/>
      <c r="BI29" s="55"/>
      <c r="BJ29" s="55"/>
      <c r="BK29" s="55"/>
    </row>
    <row r="30" spans="1:63" x14ac:dyDescent="0.35">
      <c r="F30" s="57">
        <v>12</v>
      </c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115"/>
      <c r="AD30" s="92"/>
      <c r="AE30" s="59"/>
      <c r="AF30" s="140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115"/>
      <c r="BD30" s="92"/>
      <c r="BE30" s="59"/>
      <c r="BF30" s="57">
        <v>12</v>
      </c>
      <c r="BG30" s="55"/>
      <c r="BH30" s="55"/>
      <c r="BI30" s="55"/>
      <c r="BJ30" s="55"/>
      <c r="BK30" s="55"/>
    </row>
    <row r="31" spans="1:63" x14ac:dyDescent="0.35">
      <c r="F31" s="57">
        <v>13</v>
      </c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115"/>
      <c r="AD31" s="92"/>
      <c r="AE31" s="141"/>
      <c r="AF31" s="140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115"/>
      <c r="BD31" s="92"/>
      <c r="BE31" s="141"/>
      <c r="BF31" s="57">
        <v>13</v>
      </c>
      <c r="BG31" s="55"/>
      <c r="BH31" s="55"/>
      <c r="BI31" s="55"/>
      <c r="BJ31" s="55"/>
      <c r="BK31" s="55"/>
    </row>
    <row r="32" spans="1:63" x14ac:dyDescent="0.35">
      <c r="F32" s="57">
        <v>14</v>
      </c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115"/>
      <c r="AD32" s="92"/>
      <c r="AE32" s="141"/>
      <c r="AF32" s="140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115"/>
      <c r="BD32" s="92"/>
      <c r="BE32" s="141"/>
      <c r="BF32" s="57">
        <v>14</v>
      </c>
    </row>
    <row r="33" spans="6:58" x14ac:dyDescent="0.35">
      <c r="F33" s="57">
        <v>15</v>
      </c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115"/>
      <c r="AD33" s="92"/>
      <c r="AE33" s="141"/>
      <c r="AF33" s="140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115"/>
      <c r="BD33" s="92"/>
      <c r="BE33" s="141"/>
      <c r="BF33" s="57">
        <v>15</v>
      </c>
    </row>
    <row r="34" spans="6:58" x14ac:dyDescent="0.35">
      <c r="F34" s="57">
        <v>16</v>
      </c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115"/>
      <c r="AD34" s="92"/>
      <c r="AE34" s="141"/>
      <c r="AF34" s="140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115"/>
      <c r="BD34" s="92"/>
      <c r="BE34" s="141"/>
      <c r="BF34" s="57">
        <v>16</v>
      </c>
    </row>
    <row r="35" spans="6:58" x14ac:dyDescent="0.35">
      <c r="F35" s="57">
        <v>17</v>
      </c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115"/>
      <c r="AD35" s="92"/>
      <c r="AE35" s="141"/>
      <c r="AF35" s="140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115"/>
      <c r="BD35" s="92"/>
      <c r="BE35" s="141"/>
      <c r="BF35" s="57">
        <v>17</v>
      </c>
    </row>
    <row r="36" spans="6:58" x14ac:dyDescent="0.35">
      <c r="F36" s="57">
        <v>18</v>
      </c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115"/>
      <c r="AD36" s="92"/>
      <c r="AE36" s="141"/>
      <c r="AF36" s="140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115"/>
      <c r="BD36" s="92"/>
      <c r="BE36" s="141"/>
      <c r="BF36" s="57">
        <v>18</v>
      </c>
    </row>
    <row r="37" spans="6:58" x14ac:dyDescent="0.35">
      <c r="F37" s="57">
        <v>19</v>
      </c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115"/>
      <c r="AD37" s="92"/>
      <c r="AE37" s="141"/>
      <c r="AF37" s="140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115"/>
      <c r="BD37" s="92"/>
      <c r="BE37" s="141"/>
      <c r="BF37" s="57">
        <v>19</v>
      </c>
    </row>
    <row r="38" spans="6:58" x14ac:dyDescent="0.35">
      <c r="F38" s="57">
        <v>20</v>
      </c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115"/>
      <c r="AD38" s="92"/>
      <c r="AE38" s="141"/>
      <c r="AF38" s="140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115"/>
      <c r="BD38" s="92"/>
      <c r="BE38" s="141"/>
      <c r="BF38" s="57">
        <v>20</v>
      </c>
    </row>
    <row r="39" spans="6:58" x14ac:dyDescent="0.35">
      <c r="F39" s="57">
        <v>21</v>
      </c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115"/>
      <c r="AD39" s="92"/>
      <c r="AE39" s="141"/>
      <c r="AF39" s="140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115"/>
      <c r="BD39" s="92"/>
      <c r="BE39" s="141"/>
      <c r="BF39" s="57">
        <v>21</v>
      </c>
    </row>
    <row r="40" spans="6:58" x14ac:dyDescent="0.35">
      <c r="F40" s="57">
        <v>22</v>
      </c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115"/>
      <c r="AD40" s="92"/>
      <c r="AE40" s="141"/>
      <c r="AF40" s="140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115"/>
      <c r="BD40" s="92"/>
      <c r="BE40" s="141"/>
      <c r="BF40" s="57">
        <v>22</v>
      </c>
    </row>
    <row r="41" spans="6:58" x14ac:dyDescent="0.35">
      <c r="F41" s="57">
        <v>23</v>
      </c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115"/>
      <c r="AD41" s="92"/>
      <c r="AE41" s="141"/>
      <c r="AF41" s="140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115"/>
      <c r="BD41" s="69"/>
      <c r="BE41" s="141"/>
      <c r="BF41" s="57">
        <v>23</v>
      </c>
    </row>
    <row r="42" spans="6:58" x14ac:dyDescent="0.35">
      <c r="F42" s="57">
        <v>24</v>
      </c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115"/>
      <c r="AD42" s="92"/>
      <c r="AE42" s="141"/>
      <c r="AF42" s="140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115"/>
      <c r="BD42" s="69"/>
      <c r="BE42" s="141"/>
      <c r="BF42" s="57">
        <v>24</v>
      </c>
    </row>
    <row r="43" spans="6:58" x14ac:dyDescent="0.35">
      <c r="F43" s="57">
        <v>25</v>
      </c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115"/>
      <c r="AD43" s="92"/>
      <c r="AE43" s="141"/>
      <c r="AF43" s="140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115"/>
      <c r="BD43" s="69"/>
      <c r="BE43" s="141"/>
      <c r="BF43" s="57">
        <v>25</v>
      </c>
    </row>
    <row r="44" spans="6:58" x14ac:dyDescent="0.35">
      <c r="F44" s="57">
        <v>26</v>
      </c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115"/>
      <c r="AD44" s="92"/>
      <c r="AE44" s="141"/>
      <c r="AF44" s="140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115"/>
      <c r="BD44" s="69"/>
      <c r="BE44" s="141"/>
      <c r="BF44" s="57">
        <v>26</v>
      </c>
    </row>
    <row r="45" spans="6:58" x14ac:dyDescent="0.35">
      <c r="F45" s="57">
        <v>27</v>
      </c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115"/>
      <c r="AD45" s="92"/>
      <c r="AE45" s="141"/>
      <c r="AF45" s="140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115"/>
      <c r="BD45" s="69"/>
      <c r="BE45" s="141"/>
      <c r="BF45" s="57">
        <v>27</v>
      </c>
    </row>
    <row r="46" spans="6:58" x14ac:dyDescent="0.35">
      <c r="F46" s="57">
        <v>28</v>
      </c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115"/>
      <c r="AD46" s="92"/>
      <c r="AE46" s="141"/>
      <c r="AF46" s="140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115"/>
      <c r="BD46" s="69"/>
      <c r="BE46" s="141"/>
      <c r="BF46" s="57">
        <v>28</v>
      </c>
    </row>
    <row r="47" spans="6:58" x14ac:dyDescent="0.35">
      <c r="F47" s="57">
        <v>29</v>
      </c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115"/>
      <c r="AD47" s="92"/>
      <c r="AE47" s="141"/>
      <c r="AF47" s="140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115"/>
      <c r="BD47" s="69"/>
      <c r="BE47" s="141"/>
      <c r="BF47" s="57">
        <v>29</v>
      </c>
    </row>
    <row r="48" spans="6:58" x14ac:dyDescent="0.35">
      <c r="F48" s="57">
        <v>30</v>
      </c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115"/>
      <c r="AD48" s="92"/>
      <c r="AE48" s="141"/>
      <c r="AF48" s="140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115"/>
      <c r="BD48" s="69"/>
      <c r="BE48" s="141"/>
      <c r="BF48" s="57">
        <v>30</v>
      </c>
    </row>
    <row r="49" spans="6:57" ht="15" thickBot="1" x14ac:dyDescent="0.4">
      <c r="F49" s="57"/>
      <c r="G49" s="105">
        <v>1</v>
      </c>
      <c r="H49" s="105">
        <v>2</v>
      </c>
      <c r="I49" s="105">
        <v>3</v>
      </c>
      <c r="J49" s="105">
        <v>4</v>
      </c>
      <c r="K49" s="105">
        <v>5</v>
      </c>
      <c r="L49" s="105">
        <v>6</v>
      </c>
      <c r="M49" s="105">
        <v>7</v>
      </c>
      <c r="N49" s="105">
        <v>8</v>
      </c>
      <c r="O49" s="105">
        <v>9</v>
      </c>
      <c r="P49" s="105">
        <v>10</v>
      </c>
      <c r="Q49" s="105">
        <v>11</v>
      </c>
      <c r="R49" s="105">
        <v>12</v>
      </c>
      <c r="S49" s="105">
        <v>13</v>
      </c>
      <c r="T49" s="105">
        <v>14</v>
      </c>
      <c r="U49" s="105">
        <v>15</v>
      </c>
      <c r="V49" s="105">
        <v>16</v>
      </c>
      <c r="W49" s="105">
        <v>17</v>
      </c>
      <c r="X49" s="105">
        <v>18</v>
      </c>
      <c r="Y49" s="105">
        <v>19</v>
      </c>
      <c r="Z49" s="105">
        <v>20</v>
      </c>
      <c r="AA49" s="105">
        <v>21</v>
      </c>
      <c r="AB49" s="105">
        <v>22</v>
      </c>
      <c r="AC49" s="105">
        <v>23</v>
      </c>
      <c r="AD49" s="155">
        <v>24</v>
      </c>
      <c r="AE49" s="106">
        <v>25</v>
      </c>
      <c r="AF49" s="140"/>
      <c r="AG49" s="105">
        <v>1</v>
      </c>
      <c r="AH49" s="105">
        <v>2</v>
      </c>
      <c r="AI49" s="105">
        <v>3</v>
      </c>
      <c r="AJ49" s="105">
        <v>4</v>
      </c>
      <c r="AK49" s="105">
        <v>5</v>
      </c>
      <c r="AL49" s="105">
        <v>6</v>
      </c>
      <c r="AM49" s="105">
        <v>7</v>
      </c>
      <c r="AN49" s="105">
        <v>8</v>
      </c>
      <c r="AO49" s="105">
        <v>9</v>
      </c>
      <c r="AP49" s="105">
        <v>10</v>
      </c>
      <c r="AQ49" s="105">
        <v>11</v>
      </c>
      <c r="AR49" s="105">
        <v>12</v>
      </c>
      <c r="AS49" s="105">
        <v>13</v>
      </c>
      <c r="AT49" s="105">
        <v>14</v>
      </c>
      <c r="AU49" s="105">
        <v>15</v>
      </c>
      <c r="AV49" s="105">
        <v>16</v>
      </c>
      <c r="AW49" s="105">
        <v>17</v>
      </c>
      <c r="AX49" s="105">
        <v>18</v>
      </c>
      <c r="AY49" s="105">
        <v>19</v>
      </c>
      <c r="AZ49" s="105">
        <v>20</v>
      </c>
      <c r="BA49" s="105">
        <v>21</v>
      </c>
      <c r="BB49" s="105">
        <v>22</v>
      </c>
      <c r="BC49" s="105">
        <v>23</v>
      </c>
      <c r="BD49" s="156">
        <v>24</v>
      </c>
      <c r="BE49" s="106">
        <v>25</v>
      </c>
    </row>
    <row r="50" spans="6:57" x14ac:dyDescent="0.35"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</row>
    <row r="51" spans="6:57" x14ac:dyDescent="0.35"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</row>
    <row r="52" spans="6:57" x14ac:dyDescent="0.35"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</row>
    <row r="53" spans="6:57" x14ac:dyDescent="0.35"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</row>
    <row r="54" spans="6:57" x14ac:dyDescent="0.35"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</row>
    <row r="55" spans="6:57" x14ac:dyDescent="0.35"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</row>
    <row r="56" spans="6:57" x14ac:dyDescent="0.35"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</row>
    <row r="57" spans="6:57" x14ac:dyDescent="0.35"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</row>
    <row r="58" spans="6:57" x14ac:dyDescent="0.35"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</row>
    <row r="59" spans="6:57" x14ac:dyDescent="0.35"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</row>
    <row r="60" spans="6:57" x14ac:dyDescent="0.35"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</row>
    <row r="61" spans="6:57" x14ac:dyDescent="0.35"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</row>
    <row r="62" spans="6:57" x14ac:dyDescent="0.35"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</row>
    <row r="63" spans="6:57" x14ac:dyDescent="0.35"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</row>
    <row r="64" spans="6:57" x14ac:dyDescent="0.35"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</row>
    <row r="65" spans="6:32" x14ac:dyDescent="0.35"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</row>
    <row r="66" spans="6:32" x14ac:dyDescent="0.35"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</row>
    <row r="67" spans="6:32" x14ac:dyDescent="0.35"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</row>
    <row r="68" spans="6:32" x14ac:dyDescent="0.35"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</row>
    <row r="69" spans="6:32" x14ac:dyDescent="0.35"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</row>
  </sheetData>
  <mergeCells count="7">
    <mergeCell ref="A14:B14"/>
    <mergeCell ref="A4:BG4"/>
    <mergeCell ref="F14:Q14"/>
    <mergeCell ref="BG19:BG24"/>
    <mergeCell ref="E19:E24"/>
    <mergeCell ref="D8:D9"/>
    <mergeCell ref="C9:C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t-1 SG, tSLEv</vt:lpstr>
      <vt:lpstr>Gr1 SG, 3tB x 3dNNT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 Agustín Sánchez Robles</cp:lastModifiedBy>
  <dcterms:created xsi:type="dcterms:W3CDTF">2018-11-20T13:30:16Z</dcterms:created>
  <dcterms:modified xsi:type="dcterms:W3CDTF">2022-10-29T09:10:43Z</dcterms:modified>
</cp:coreProperties>
</file>