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oa\Desktop\20221127-KN-716, Melan\"/>
    </mc:Choice>
  </mc:AlternateContent>
  <xr:revisionPtr revIDLastSave="0" documentId="13_ncr:1_{17684871-8876-44CE-B695-FE57CCB4C692}" xr6:coauthVersionLast="36" xr6:coauthVersionMax="47" xr10:uidLastSave="{00000000-0000-0000-0000-000000000000}"/>
  <bookViews>
    <workbookView xWindow="-110" yWindow="-110" windowWidth="19420" windowHeight="10420" tabRatio="725" xr2:uid="{00000000-000D-0000-FFFF-FFFF00000000}"/>
  </bookViews>
  <sheets>
    <sheet name="t-1 SLr, tSLEv, A vs B" sheetId="4" r:id="rId1"/>
    <sheet name="Gr1 SLr, 3x3, A vs B" sheetId="13" r:id="rId2"/>
    <sheet name="t-2 SLm, tSLEv, A vs B" sheetId="14" r:id="rId3"/>
    <sheet name="Gr2 SLm, 3x3, A vs B" sheetId="1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4" l="1"/>
  <c r="H22" i="4"/>
  <c r="G22" i="4"/>
  <c r="D7" i="15" l="1"/>
  <c r="C24" i="15" l="1"/>
  <c r="B24" i="15"/>
  <c r="F7" i="15"/>
  <c r="C6" i="15"/>
  <c r="D10" i="15" s="1"/>
  <c r="B1" i="15"/>
  <c r="A24" i="14"/>
  <c r="I22" i="14"/>
  <c r="H22" i="14"/>
  <c r="G22" i="14"/>
  <c r="E22" i="14"/>
  <c r="A22" i="14"/>
  <c r="J17" i="14"/>
  <c r="J16" i="14"/>
  <c r="I14" i="14"/>
  <c r="F14" i="14"/>
  <c r="D14" i="14"/>
  <c r="I13" i="14"/>
  <c r="F13" i="14"/>
  <c r="G16" i="14" s="1"/>
  <c r="D22" i="14" s="1"/>
  <c r="D13" i="14"/>
  <c r="I12" i="14"/>
  <c r="F12" i="14"/>
  <c r="H27" i="14" s="1"/>
  <c r="D12" i="14"/>
  <c r="I9" i="14"/>
  <c r="G8" i="14"/>
  <c r="E8" i="15" l="1"/>
  <c r="H9" i="14"/>
  <c r="I16" i="14" s="1"/>
  <c r="F2" i="15"/>
  <c r="G15" i="15" s="1"/>
  <c r="E11" i="15"/>
  <c r="D24" i="15"/>
  <c r="E24" i="15" s="1"/>
  <c r="E25" i="15" s="1"/>
  <c r="D8" i="15"/>
  <c r="D9" i="15"/>
  <c r="E9" i="15"/>
  <c r="C22" i="14"/>
  <c r="B22" i="14"/>
  <c r="I17" i="14" l="1"/>
  <c r="E12" i="14"/>
  <c r="H12" i="14" s="1"/>
  <c r="E12" i="15"/>
  <c r="F10" i="15"/>
  <c r="E7" i="15"/>
  <c r="F11" i="15"/>
  <c r="F9" i="15"/>
  <c r="C7" i="15"/>
  <c r="D12" i="15"/>
  <c r="C25" i="15"/>
  <c r="D25" i="15"/>
  <c r="E14" i="14" l="1"/>
  <c r="C24" i="14" s="1"/>
  <c r="H30" i="14" s="1"/>
  <c r="K30" i="14" s="1"/>
  <c r="E13" i="14"/>
  <c r="B24" i="14" s="1"/>
  <c r="H13" i="14" l="1"/>
  <c r="H14" i="14"/>
  <c r="F16" i="14"/>
  <c r="F17" i="14" s="1"/>
  <c r="E24" i="14" s="1"/>
  <c r="D24" i="14" l="1"/>
  <c r="H29" i="14" s="1"/>
  <c r="H28" i="14" s="1"/>
  <c r="F7" i="13"/>
  <c r="D7" i="13"/>
  <c r="K29" i="14" l="1"/>
  <c r="K28" i="14"/>
  <c r="H31" i="14"/>
  <c r="I28" i="14" s="1"/>
  <c r="I30" i="14" l="1"/>
  <c r="K31" i="14"/>
  <c r="I29" i="14"/>
  <c r="C24" i="13"/>
  <c r="B24" i="13"/>
  <c r="D24" i="13" l="1"/>
  <c r="E24" i="13" s="1"/>
  <c r="C25" i="13" l="1"/>
  <c r="E25" i="13"/>
  <c r="D25" i="13"/>
  <c r="C6" i="13" l="1"/>
  <c r="B1" i="13"/>
  <c r="A24" i="4"/>
  <c r="E22" i="4"/>
  <c r="A22" i="4"/>
  <c r="J17" i="4"/>
  <c r="J16" i="4"/>
  <c r="I14" i="4"/>
  <c r="F14" i="4"/>
  <c r="D14" i="4"/>
  <c r="I13" i="4"/>
  <c r="F13" i="4"/>
  <c r="G16" i="4" s="1"/>
  <c r="D22" i="4" s="1"/>
  <c r="D13" i="4"/>
  <c r="I12" i="4"/>
  <c r="F12" i="4"/>
  <c r="D12" i="4"/>
  <c r="I9" i="4"/>
  <c r="H9" i="4"/>
  <c r="I16" i="4" s="1"/>
  <c r="I17" i="4" l="1"/>
  <c r="E8" i="13"/>
  <c r="D9" i="13"/>
  <c r="D10" i="13"/>
  <c r="E11" i="13"/>
  <c r="E9" i="13"/>
  <c r="F2" i="13"/>
  <c r="G15" i="13" s="1"/>
  <c r="D8" i="13"/>
  <c r="B22" i="4"/>
  <c r="C22" i="4"/>
  <c r="E12" i="4"/>
  <c r="H12" i="4" s="1"/>
  <c r="E7" i="13" l="1"/>
  <c r="F11" i="13"/>
  <c r="F10" i="13"/>
  <c r="C7" i="13"/>
  <c r="F9" i="13"/>
  <c r="E12" i="13"/>
  <c r="D12" i="13"/>
  <c r="E13" i="4"/>
  <c r="E14" i="4"/>
  <c r="H14" i="4" l="1"/>
  <c r="C24" i="4"/>
  <c r="H13" i="4"/>
  <c r="F16" i="4"/>
  <c r="B24" i="4"/>
  <c r="F17" i="4" l="1"/>
  <c r="E24" i="4" s="1"/>
  <c r="D24" i="4"/>
  <c r="H27" i="4" l="1"/>
  <c r="H30" i="4" l="1"/>
  <c r="K30" i="4" s="1"/>
  <c r="H29" i="4" l="1"/>
  <c r="H28" i="4" s="1"/>
  <c r="K29" i="4" l="1"/>
  <c r="H31" i="4" l="1"/>
  <c r="K28" i="4"/>
  <c r="I28" i="4" l="1"/>
  <c r="I30" i="4"/>
  <c r="I29" i="4"/>
  <c r="K31" i="4"/>
</calcChain>
</file>

<file path=xl/sharedStrings.xml><?xml version="1.0" encoding="utf-8"?>
<sst xmlns="http://schemas.openxmlformats.org/spreadsheetml/2006/main" count="242" uniqueCount="86">
  <si>
    <t>Supervivencia</t>
  </si>
  <si>
    <t>meses</t>
  </si>
  <si>
    <t>Diferencia</t>
  </si>
  <si>
    <t xml:space="preserve">en </t>
  </si>
  <si>
    <t>días</t>
  </si>
  <si>
    <t>en</t>
  </si>
  <si>
    <t>El área de referencia representa</t>
  </si>
  <si>
    <t>Área de referencia</t>
  </si>
  <si>
    <t>En un área de:</t>
  </si>
  <si>
    <t>Resto de t sin éxito</t>
  </si>
  <si>
    <t>Área Bajo la Curva (ABC) por píxeles</t>
  </si>
  <si>
    <t>Tiempo medio que permenecen sin supervivencia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</si>
  <si>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</si>
  <si>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</si>
  <si>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</si>
  <si>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</si>
  <si>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</si>
  <si>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</si>
  <si>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</si>
  <si>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NNT</t>
  </si>
  <si>
    <t xml:space="preserve">NOTA: </t>
  </si>
  <si>
    <t>RA interv</t>
  </si>
  <si>
    <t>RA contr</t>
  </si>
  <si>
    <t>RAR</t>
  </si>
  <si>
    <t>Los 3 tiempos biográficos (3tB)</t>
  </si>
  <si>
    <t>Los 3 destinos NNT</t>
  </si>
  <si>
    <t>Área Bajo la Curva (ABC) por polígonos</t>
  </si>
  <si>
    <t>p &lt; 0,05</t>
  </si>
  <si>
    <t xml:space="preserve">&lt;------- meses </t>
  </si>
  <si>
    <t>Pacientes ----&gt;</t>
  </si>
  <si>
    <t>En 30 meses, calculado con la Función de Supervivencia K-M</t>
  </si>
  <si>
    <t>Calculadora de la Supervivencia en "tiempo medio de Supervivencia Libre del evento que se está midiendo (tSLEv)" y de la "Prolongación del tiempo medio de Supervivencia Libre del evento que se está midiendo (PtSLEv)".</t>
  </si>
  <si>
    <t>Evento que se está midiendo:</t>
  </si>
  <si>
    <t>Media tSLEv,</t>
  </si>
  <si>
    <t>Diferencia de Medias = PtSLEv,</t>
  </si>
  <si>
    <t>Mediana de tiempo de SLEv</t>
  </si>
  <si>
    <t>Prolongación de la Mediana de tiempo de SLEv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</si>
  <si>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</t>
    </r>
  </si>
  <si>
    <t>PtSLEv por la intervención</t>
  </si>
  <si>
    <t>tSLEv sin la intervención</t>
  </si>
  <si>
    <t>Tiempo medio de Supervivencia Libre de Evento (tSLEv)</t>
  </si>
  <si>
    <t>Los 3 destinos del NNT (3dNNT)</t>
  </si>
  <si>
    <t>*</t>
  </si>
  <si>
    <t>ABC políg, 15 meses</t>
  </si>
  <si>
    <t>ABC políg, 30 meses</t>
  </si>
  <si>
    <t>Grupo interv A [Pembrolizumab]</t>
  </si>
  <si>
    <t>20221101-ECA KN-716 m39, Mela ady [Pemb vs Pl], +SLm. Long</t>
  </si>
  <si>
    <t>Long GV, Luke JJ, Khattak MA, on behalf of the KEYNOTE-716 Investigators. Pembrolizumab versus placebo as adjuvant therapy in resected stage IIB or IIC melanoma (KEYNOTE-716): distant metastasis-free survival results of a multicentre, double-blind, randomised, phase 3 trial. Lancet Oncol. 2022 Nov;23(11):1378-1388.</t>
  </si>
  <si>
    <t>20220430-ECA KN-716 M30, Mela ady [Pemb vs Pl], +SLr. Luke</t>
  </si>
  <si>
    <t>Luke JJ, Rutkowski P, Queirolo P, on behalf of the KEYNOTE-716 Investigators. Pembrolizumab versus placebo as adjuvant therapy in completely resected stage IIB or IIC melanoma (KEYNOTE-716): a randomised, double-blind, phase 3 trial. Lancet. 2022 Apr 30;399(10336):1718-1729.</t>
  </si>
  <si>
    <t>recurencia o muerte</t>
  </si>
  <si>
    <r>
      <rPr>
        <b/>
        <sz val="10"/>
        <rFont val="Calibri"/>
        <family val="2"/>
        <scheme val="minor"/>
      </rPr>
      <t xml:space="preserve">Supervivencia Libre de recurrencia (SLr) </t>
    </r>
    <r>
      <rPr>
        <sz val="10"/>
        <rFont val="Calibri"/>
        <family val="2"/>
        <scheme val="minor"/>
      </rPr>
      <t>en tiempo medio de Supervivencia Libre del evento "recurrencia o muerte"</t>
    </r>
  </si>
  <si>
    <r>
      <rPr>
        <b/>
        <sz val="10"/>
        <rFont val="Calibri"/>
        <family val="2"/>
        <scheme val="minor"/>
      </rPr>
      <t xml:space="preserve">Supervivencia Libre de metástasis (SLm) </t>
    </r>
    <r>
      <rPr>
        <sz val="10"/>
        <rFont val="Calibri"/>
        <family val="2"/>
        <scheme val="minor"/>
      </rPr>
      <t>en tiempo medio de Supervivencia Libre del evento "metástasis o muerte"</t>
    </r>
  </si>
  <si>
    <r>
      <t xml:space="preserve">Tabla t-1 [SLr en tSLEv, A vs B]: Cálculo de la </t>
    </r>
    <r>
      <rPr>
        <b/>
        <i/>
        <sz val="15"/>
        <color theme="7" tint="-0.249977111117893"/>
        <rFont val="Calibri"/>
        <family val="2"/>
        <scheme val="minor"/>
      </rPr>
      <t>"Supervivencia Libre de recurrencia en tiempo medio de Supervivencia Libre del evento recurrencia o muerte"</t>
    </r>
    <r>
      <rPr>
        <b/>
        <sz val="15"/>
        <rFont val="Calibri"/>
        <family val="2"/>
        <scheme val="minor"/>
      </rPr>
      <t xml:space="preserve"> por las áreas bajo las curvas.</t>
    </r>
  </si>
  <si>
    <t>Mediana de tiempo de Supervivencia Libre del evento recurrencia o muerte</t>
  </si>
  <si>
    <r>
      <t xml:space="preserve">Tabla t-2 [SLm en tSLEv, A vs B]: Cálculo de la </t>
    </r>
    <r>
      <rPr>
        <b/>
        <i/>
        <sz val="15"/>
        <color theme="7" tint="-0.249977111117893"/>
        <rFont val="Calibri"/>
        <family val="2"/>
        <scheme val="minor"/>
      </rPr>
      <t>"Supervivencia Libre de metástasis en tiempo medio de Supervivencia Libre del evento metástatis o muerte"</t>
    </r>
    <r>
      <rPr>
        <b/>
        <sz val="15"/>
        <rFont val="Calibri"/>
        <family val="2"/>
        <scheme val="minor"/>
      </rPr>
      <t xml:space="preserve"> por las áreas bajo las curvas.</t>
    </r>
  </si>
  <si>
    <t>Mediana de tiempo de Supervivencia Libre del evento metástasis o muerte</t>
  </si>
  <si>
    <r>
      <rPr>
        <sz val="12"/>
        <rFont val="Calibri"/>
        <family val="2"/>
        <scheme val="minor"/>
      </rPr>
      <t xml:space="preserve">Grupo A </t>
    </r>
    <r>
      <rPr>
        <b/>
        <sz val="12"/>
        <rFont val="Calibri"/>
        <family val="2"/>
        <scheme val="minor"/>
      </rPr>
      <t>[Pembrolizumab]</t>
    </r>
    <r>
      <rPr>
        <sz val="12"/>
        <rFont val="Calibri"/>
        <family val="2"/>
        <scheme val="minor"/>
      </rPr>
      <t>; n= 487</t>
    </r>
  </si>
  <si>
    <r>
      <rPr>
        <sz val="12"/>
        <rFont val="Calibri"/>
        <family val="2"/>
        <scheme val="minor"/>
      </rPr>
      <t xml:space="preserve">Grupo B </t>
    </r>
    <r>
      <rPr>
        <b/>
        <sz val="12"/>
        <rFont val="Calibri"/>
        <family val="2"/>
        <scheme val="minor"/>
      </rPr>
      <t>[Placebo]</t>
    </r>
    <r>
      <rPr>
        <sz val="12"/>
        <rFont val="Calibri"/>
        <family val="2"/>
        <scheme val="minor"/>
      </rPr>
      <t>; n= 489</t>
    </r>
  </si>
  <si>
    <t>SLr en tSLEv, Grupo A vs Grupo B</t>
  </si>
  <si>
    <t>Grupo interv A [Pembrolizumab]; n= 487</t>
  </si>
  <si>
    <t>Grupo control B [Placebo]; n= 489</t>
  </si>
  <si>
    <t>Supervivencia Libre de recurrencia (SLr)</t>
  </si>
  <si>
    <t>SLm en tSLEv, Grupo A vs Grupo B</t>
  </si>
  <si>
    <t>Supervivencia Libre de metástasis (SLm)</t>
  </si>
  <si>
    <t>ABC políg, 3 meses</t>
  </si>
  <si>
    <t>ABC políg, 6 meses</t>
  </si>
  <si>
    <t>ABC políg, 9 meses</t>
  </si>
  <si>
    <t>ABC políg, 12 meses</t>
  </si>
  <si>
    <t>ABC políg, 18 meses</t>
  </si>
  <si>
    <t>ABC políg, 21 meses</t>
  </si>
  <si>
    <t>ABC políg, 24 meses</t>
  </si>
  <si>
    <t>ABC políg, 27 meses</t>
  </si>
  <si>
    <t>ABC políg, 33 meses</t>
  </si>
  <si>
    <r>
      <rPr>
        <b/>
        <sz val="18"/>
        <rFont val="Calibri"/>
        <family val="2"/>
        <scheme val="minor"/>
      </rPr>
      <t>Gráfico g-1 (SLr en 3tB x 3dNNT, A [Pembrolizumab] vs B [Placebo]):</t>
    </r>
    <r>
      <rPr>
        <b/>
        <sz val="18"/>
        <color theme="1"/>
        <rFont val="Calibri"/>
        <family val="2"/>
        <scheme val="minor"/>
      </rPr>
      <t xml:space="preserve"> Distribución de "Los 3 tiempos biográficos (3tB)" sobre "Los 3 destinos del NNT (3dNNT)" en la </t>
    </r>
    <r>
      <rPr>
        <b/>
        <i/>
        <sz val="18"/>
        <color theme="7" tint="-0.249977111117893"/>
        <rFont val="Calibri"/>
        <family val="2"/>
        <scheme val="minor"/>
      </rPr>
      <t>Supervivencia Libre de recurrencia</t>
    </r>
    <r>
      <rPr>
        <b/>
        <sz val="18"/>
        <color theme="1"/>
        <rFont val="Calibri"/>
        <family val="2"/>
        <scheme val="minor"/>
      </rPr>
      <t>, a los 18 meses.</t>
    </r>
  </si>
  <si>
    <t>metástasis o muerte</t>
  </si>
  <si>
    <t>No evaluable</t>
  </si>
  <si>
    <t>No alcanzada a 33 m (con 0% de supervivientes-LEv en la curva)</t>
  </si>
  <si>
    <t>No alcanzada a 39 m (con 0% de supervivientes-LEv en la curva)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</si>
  <si>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ABC:</t>
    </r>
    <r>
      <rPr>
        <sz val="10"/>
        <rFont val="Calibri"/>
        <family val="2"/>
        <scheme val="minor"/>
      </rPr>
      <t xml:space="preserve"> área bajo la curva; </t>
    </r>
    <r>
      <rPr>
        <b/>
        <sz val="10"/>
        <rFont val="Calibri"/>
        <family val="2"/>
        <scheme val="minor"/>
      </rPr>
      <t xml:space="preserve">SLr: </t>
    </r>
    <r>
      <rPr>
        <sz val="10"/>
        <rFont val="Calibri"/>
        <family val="2"/>
        <scheme val="minor"/>
      </rPr>
      <t xml:space="preserve">supervivencia libre de recurrencia; </t>
    </r>
    <r>
      <rPr>
        <b/>
        <sz val="10"/>
        <rFont val="Calibri"/>
        <family val="2"/>
        <scheme val="minor"/>
      </rPr>
      <t xml:space="preserve">SLm: </t>
    </r>
    <r>
      <rPr>
        <sz val="10"/>
        <rFont val="Calibri"/>
        <family val="2"/>
        <scheme val="minor"/>
      </rPr>
      <t xml:space="preserve">supervivencia libre de metástasis; </t>
    </r>
    <r>
      <rPr>
        <b/>
        <sz val="10"/>
        <rFont val="Calibri"/>
        <family val="2"/>
        <scheme val="minor"/>
      </rPr>
      <t xml:space="preserve">LEv: </t>
    </r>
    <r>
      <rPr>
        <sz val="10"/>
        <rFont val="Calibri"/>
        <family val="2"/>
        <scheme val="minor"/>
      </rPr>
      <t xml:space="preserve">libre del evento que se está midiendo; </t>
    </r>
    <r>
      <rPr>
        <b/>
        <sz val="10"/>
        <rFont val="Calibri"/>
        <family val="2"/>
        <scheme val="minor"/>
      </rPr>
      <t>tSLEv:</t>
    </r>
    <r>
      <rPr>
        <sz val="10"/>
        <rFont val="Calibri"/>
        <family val="2"/>
        <scheme val="minor"/>
      </rPr>
      <t xml:space="preserve"> tiempo medio de supervivencia libre del evento que se está midiendo; </t>
    </r>
    <r>
      <rPr>
        <b/>
        <sz val="10"/>
        <rFont val="Calibri"/>
        <family val="2"/>
        <scheme val="minor"/>
      </rPr>
      <t>PtSLEv:</t>
    </r>
    <r>
      <rPr>
        <sz val="10"/>
        <rFont val="Calibri"/>
        <family val="2"/>
        <scheme val="minor"/>
      </rPr>
      <t xml:space="preserve"> prolongación del tiempo medio de supervivencia libre del evento que se está midiendo.</t>
    </r>
  </si>
  <si>
    <r>
      <rPr>
        <sz val="11"/>
        <rFont val="Calibri"/>
        <family val="2"/>
        <scheme val="minor"/>
      </rPr>
      <t xml:space="preserve">Grupo A </t>
    </r>
    <r>
      <rPr>
        <b/>
        <sz val="11"/>
        <rFont val="Calibri"/>
        <family val="2"/>
        <scheme val="minor"/>
      </rPr>
      <t>[Pembrolizumab]</t>
    </r>
    <r>
      <rPr>
        <sz val="11"/>
        <rFont val="Calibri"/>
        <family val="2"/>
        <scheme val="minor"/>
      </rPr>
      <t>; n= 487</t>
    </r>
  </si>
  <si>
    <r>
      <rPr>
        <sz val="11"/>
        <rFont val="Calibri"/>
        <family val="2"/>
        <scheme val="minor"/>
      </rPr>
      <t xml:space="preserve">Grupo B </t>
    </r>
    <r>
      <rPr>
        <b/>
        <sz val="11"/>
        <rFont val="Calibri"/>
        <family val="2"/>
        <scheme val="minor"/>
      </rPr>
      <t>[Placebo]</t>
    </r>
    <r>
      <rPr>
        <sz val="11"/>
        <rFont val="Calibri"/>
        <family val="2"/>
        <scheme val="minor"/>
      </rPr>
      <t>; n= 489</t>
    </r>
  </si>
  <si>
    <t>Grupo control B [Placebo]</t>
  </si>
  <si>
    <r>
      <rPr>
        <b/>
        <sz val="18"/>
        <rFont val="Calibri"/>
        <family val="2"/>
        <scheme val="minor"/>
      </rPr>
      <t>Gráfico g-2 (SLm en 3tB x 3dNNT, A [Pembrolizumab] vs B [Placebo]):</t>
    </r>
    <r>
      <rPr>
        <b/>
        <sz val="18"/>
        <color theme="1"/>
        <rFont val="Calibri"/>
        <family val="2"/>
        <scheme val="minor"/>
      </rPr>
      <t xml:space="preserve"> Distribución de "Los 3 tiempos biográficos (3tB)" sobre "Los 3 destinos del NNT (3dNNT)" en la </t>
    </r>
    <r>
      <rPr>
        <b/>
        <i/>
        <sz val="18"/>
        <color theme="7" tint="-0.249977111117893"/>
        <rFont val="Calibri"/>
        <family val="2"/>
        <scheme val="minor"/>
      </rPr>
      <t>Supervivencia Libre de metastasis</t>
    </r>
    <r>
      <rPr>
        <b/>
        <sz val="18"/>
        <color theme="1"/>
        <rFont val="Calibri"/>
        <family val="2"/>
        <scheme val="minor"/>
      </rPr>
      <t>, a los 24 meses.</t>
    </r>
  </si>
  <si>
    <t>ABC políg, 36 meses</t>
  </si>
  <si>
    <t>ABC políg, 39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</si>
</sst>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0.0%"/>
    <numFmt numFmtId="167" formatCode="#,##0.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8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9900"/>
      <name val="Calibri"/>
      <family val="2"/>
      <scheme val="minor"/>
    </font>
    <font>
      <sz val="10"/>
      <color rgb="FF92D05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669900"/>
      <name val="Calibri"/>
      <family val="2"/>
      <scheme val="minor"/>
    </font>
    <font>
      <sz val="10"/>
      <color rgb="FFFF990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i/>
      <sz val="10"/>
      <color rgb="FF009900"/>
      <name val="Calibri"/>
      <family val="2"/>
    </font>
    <font>
      <sz val="8"/>
      <name val="Calibri"/>
      <family val="2"/>
      <scheme val="minor"/>
    </font>
    <font>
      <sz val="9"/>
      <color rgb="FF0000FF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b/>
      <i/>
      <sz val="15"/>
      <color theme="7" tint="-0.249977111117893"/>
      <name val="Calibri"/>
      <family val="2"/>
      <scheme val="minor"/>
    </font>
    <font>
      <b/>
      <i/>
      <sz val="14"/>
      <color theme="7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7" tint="-0.249977111117893"/>
      <name val="Calibri"/>
      <family val="2"/>
      <scheme val="minor"/>
    </font>
    <font>
      <b/>
      <sz val="18"/>
      <name val="Calibri"/>
      <family val="2"/>
      <scheme val="minor"/>
    </font>
    <font>
      <i/>
      <sz val="10"/>
      <color theme="7" tint="-0.249977111117893"/>
      <name val="Calibri"/>
      <family val="2"/>
      <scheme val="minor"/>
    </font>
    <font>
      <b/>
      <i/>
      <sz val="10"/>
      <color theme="7" tint="-0.249977111117893"/>
      <name val="Calibri"/>
      <family val="2"/>
      <scheme val="minor"/>
    </font>
    <font>
      <i/>
      <sz val="12"/>
      <color theme="7" tint="-0.249977111117893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rgb="FF6699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660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10"/>
      <color rgb="FF008000"/>
      <name val="Calibri"/>
      <family val="2"/>
      <scheme val="minor"/>
    </font>
    <font>
      <sz val="10"/>
      <color rgb="FFFF6600"/>
      <name val="Calibri"/>
      <family val="2"/>
      <scheme val="minor"/>
    </font>
    <font>
      <i/>
      <sz val="10"/>
      <color rgb="FFFF6600"/>
      <name val="Calibri"/>
      <family val="2"/>
      <scheme val="minor"/>
    </font>
    <font>
      <b/>
      <sz val="12"/>
      <color rgb="FFFF6600"/>
      <name val="Calibri"/>
      <family val="2"/>
      <scheme val="minor"/>
    </font>
    <font>
      <sz val="11"/>
      <color rgb="FFFF66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0" fontId="3" fillId="0" borderId="9" xfId="0" applyFont="1" applyBorder="1"/>
    <xf numFmtId="164" fontId="3" fillId="0" borderId="0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vertical="center"/>
    </xf>
    <xf numFmtId="0" fontId="3" fillId="0" borderId="0" xfId="0" applyFont="1" applyBorder="1"/>
    <xf numFmtId="0" fontId="3" fillId="0" borderId="1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67" fontId="3" fillId="3" borderId="2" xfId="0" applyNumberFormat="1" applyFont="1" applyFill="1" applyBorder="1"/>
    <xf numFmtId="0" fontId="3" fillId="4" borderId="0" xfId="0" applyFont="1" applyFill="1"/>
    <xf numFmtId="164" fontId="3" fillId="3" borderId="12" xfId="1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3" fillId="2" borderId="7" xfId="0" applyFont="1" applyFill="1" applyBorder="1" applyAlignment="1">
      <alignment horizontal="right" vertical="top" wrapText="1"/>
    </xf>
    <xf numFmtId="0" fontId="11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 wrapText="1"/>
    </xf>
    <xf numFmtId="2" fontId="13" fillId="2" borderId="7" xfId="0" applyNumberFormat="1" applyFont="1" applyFill="1" applyBorder="1" applyAlignment="1">
      <alignment vertical="center"/>
    </xf>
    <xf numFmtId="1" fontId="13" fillId="0" borderId="7" xfId="0" applyNumberFormat="1" applyFont="1" applyBorder="1" applyAlignment="1">
      <alignment vertical="center"/>
    </xf>
    <xf numFmtId="2" fontId="14" fillId="2" borderId="7" xfId="0" applyNumberFormat="1" applyFont="1" applyFill="1" applyBorder="1" applyAlignment="1">
      <alignment vertical="center"/>
    </xf>
    <xf numFmtId="166" fontId="18" fillId="0" borderId="0" xfId="2" applyNumberFormat="1" applyFont="1" applyFill="1" applyBorder="1" applyAlignment="1">
      <alignment vertical="center"/>
    </xf>
    <xf numFmtId="0" fontId="17" fillId="0" borderId="7" xfId="0" applyFont="1" applyBorder="1" applyAlignment="1">
      <alignment horizontal="right" wrapText="1"/>
    </xf>
    <xf numFmtId="2" fontId="17" fillId="2" borderId="7" xfId="0" applyNumberFormat="1" applyFont="1" applyFill="1" applyBorder="1" applyAlignment="1">
      <alignment vertical="center"/>
    </xf>
    <xf numFmtId="1" fontId="17" fillId="0" borderId="7" xfId="0" applyNumberFormat="1" applyFont="1" applyBorder="1" applyAlignment="1">
      <alignment vertical="center"/>
    </xf>
    <xf numFmtId="2" fontId="5" fillId="2" borderId="10" xfId="0" applyNumberFormat="1" applyFont="1" applyFill="1" applyBorder="1" applyAlignment="1">
      <alignment vertical="center"/>
    </xf>
    <xf numFmtId="1" fontId="19" fillId="0" borderId="7" xfId="0" applyNumberFormat="1" applyFont="1" applyBorder="1" applyAlignment="1">
      <alignment horizontal="right" vertical="center"/>
    </xf>
    <xf numFmtId="9" fontId="11" fillId="0" borderId="0" xfId="0" applyNumberFormat="1" applyFont="1"/>
    <xf numFmtId="0" fontId="11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5" borderId="7" xfId="0" applyFill="1" applyBorder="1"/>
    <xf numFmtId="0" fontId="11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10" fontId="11" fillId="0" borderId="21" xfId="0" applyNumberFormat="1" applyFont="1" applyBorder="1" applyAlignment="1">
      <alignment horizontal="center"/>
    </xf>
    <xf numFmtId="164" fontId="11" fillId="2" borderId="22" xfId="0" applyNumberFormat="1" applyFont="1" applyFill="1" applyBorder="1" applyAlignment="1">
      <alignment horizontal="center"/>
    </xf>
    <xf numFmtId="164" fontId="13" fillId="2" borderId="24" xfId="0" applyNumberFormat="1" applyFont="1" applyFill="1" applyBorder="1" applyAlignment="1">
      <alignment horizontal="center" vertical="center"/>
    </xf>
    <xf numFmtId="164" fontId="14" fillId="2" borderId="2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right"/>
    </xf>
    <xf numFmtId="0" fontId="12" fillId="4" borderId="0" xfId="0" applyFont="1" applyFill="1"/>
    <xf numFmtId="0" fontId="12" fillId="4" borderId="0" xfId="0" applyFont="1" applyFill="1" applyAlignment="1">
      <alignment horizontal="right"/>
    </xf>
    <xf numFmtId="166" fontId="16" fillId="4" borderId="0" xfId="2" applyNumberFormat="1" applyFont="1" applyFill="1" applyAlignment="1">
      <alignment horizontal="center"/>
    </xf>
    <xf numFmtId="1" fontId="12" fillId="4" borderId="0" xfId="0" applyNumberFormat="1" applyFont="1" applyFill="1"/>
    <xf numFmtId="0" fontId="17" fillId="4" borderId="0" xfId="0" applyFont="1" applyFill="1"/>
    <xf numFmtId="0" fontId="17" fillId="4" borderId="0" xfId="0" applyFont="1" applyFill="1" applyAlignment="1">
      <alignment horizontal="right"/>
    </xf>
    <xf numFmtId="164" fontId="17" fillId="4" borderId="0" xfId="0" applyNumberFormat="1" applyFont="1" applyFill="1"/>
    <xf numFmtId="166" fontId="18" fillId="4" borderId="0" xfId="2" applyNumberFormat="1" applyFont="1" applyFill="1" applyAlignment="1">
      <alignment horizontal="center"/>
    </xf>
    <xf numFmtId="1" fontId="17" fillId="4" borderId="0" xfId="0" applyNumberFormat="1" applyFont="1" applyFill="1"/>
    <xf numFmtId="1" fontId="5" fillId="4" borderId="7" xfId="0" applyNumberFormat="1" applyFont="1" applyFill="1" applyBorder="1"/>
    <xf numFmtId="164" fontId="12" fillId="4" borderId="0" xfId="0" applyNumberFormat="1" applyFont="1" applyFill="1"/>
    <xf numFmtId="0" fontId="3" fillId="0" borderId="2" xfId="0" applyFont="1" applyBorder="1" applyAlignment="1">
      <alignment vertical="center" wrapText="1"/>
    </xf>
    <xf numFmtId="0" fontId="21" fillId="0" borderId="0" xfId="0" applyFont="1"/>
    <xf numFmtId="0" fontId="22" fillId="4" borderId="0" xfId="0" applyFont="1" applyFill="1"/>
    <xf numFmtId="0" fontId="5" fillId="0" borderId="0" xfId="0" applyFont="1" applyAlignment="1">
      <alignment horizontal="right" vertical="top" wrapText="1"/>
    </xf>
    <xf numFmtId="0" fontId="0" fillId="6" borderId="17" xfId="0" applyFill="1" applyBorder="1"/>
    <xf numFmtId="0" fontId="3" fillId="2" borderId="7" xfId="0" applyFont="1" applyFill="1" applyBorder="1" applyAlignment="1">
      <alignment vertical="center" wrapText="1"/>
    </xf>
    <xf numFmtId="0" fontId="19" fillId="0" borderId="2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2" fontId="3" fillId="4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9" fontId="11" fillId="0" borderId="0" xfId="0" applyNumberFormat="1" applyFont="1" applyAlignment="1">
      <alignment horizontal="center"/>
    </xf>
    <xf numFmtId="166" fontId="11" fillId="0" borderId="0" xfId="2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0" fillId="0" borderId="0" xfId="0" applyFont="1" applyAlignment="1">
      <alignment textRotation="90"/>
    </xf>
    <xf numFmtId="0" fontId="3" fillId="0" borderId="0" xfId="0" applyFont="1" applyAlignment="1">
      <alignment vertical="center" wrapText="1"/>
    </xf>
    <xf numFmtId="2" fontId="17" fillId="2" borderId="25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top"/>
    </xf>
    <xf numFmtId="0" fontId="5" fillId="4" borderId="0" xfId="0" applyFont="1" applyFill="1" applyAlignment="1">
      <alignment horizontal="right"/>
    </xf>
    <xf numFmtId="0" fontId="14" fillId="4" borderId="0" xfId="0" applyFont="1" applyFill="1"/>
    <xf numFmtId="0" fontId="15" fillId="4" borderId="0" xfId="0" applyFont="1" applyFill="1"/>
    <xf numFmtId="2" fontId="3" fillId="4" borderId="0" xfId="0" applyNumberFormat="1" applyFont="1" applyFill="1"/>
    <xf numFmtId="0" fontId="26" fillId="0" borderId="0" xfId="0" applyFont="1"/>
    <xf numFmtId="49" fontId="3" fillId="0" borderId="0" xfId="0" applyNumberFormat="1" applyFont="1"/>
    <xf numFmtId="164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164" fontId="29" fillId="0" borderId="0" xfId="0" applyNumberFormat="1" applyFont="1"/>
    <xf numFmtId="0" fontId="29" fillId="0" borderId="0" xfId="0" applyFont="1" applyAlignment="1">
      <alignment horizontal="right"/>
    </xf>
    <xf numFmtId="9" fontId="27" fillId="0" borderId="0" xfId="0" applyNumberFormat="1" applyFont="1"/>
    <xf numFmtId="164" fontId="30" fillId="0" borderId="0" xfId="0" applyNumberFormat="1" applyFont="1" applyAlignment="1">
      <alignment horizontal="left" vertical="center"/>
    </xf>
    <xf numFmtId="1" fontId="30" fillId="0" borderId="0" xfId="0" applyNumberFormat="1" applyFont="1" applyAlignment="1">
      <alignment horizontal="left" vertical="center"/>
    </xf>
    <xf numFmtId="1" fontId="30" fillId="0" borderId="0" xfId="0" applyNumberFormat="1" applyFont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6" fontId="3" fillId="2" borderId="10" xfId="2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4" fontId="38" fillId="0" borderId="7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9" fillId="4" borderId="0" xfId="0" applyFont="1" applyFill="1" applyAlignment="1">
      <alignment horizontal="center" vertical="center" wrapText="1"/>
    </xf>
    <xf numFmtId="164" fontId="40" fillId="4" borderId="7" xfId="0" applyNumberFormat="1" applyFont="1" applyFill="1" applyBorder="1" applyAlignment="1">
      <alignment horizontal="center" vertical="center"/>
    </xf>
    <xf numFmtId="1" fontId="40" fillId="4" borderId="7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 wrapText="1"/>
    </xf>
    <xf numFmtId="164" fontId="5" fillId="4" borderId="7" xfId="0" applyNumberFormat="1" applyFont="1" applyFill="1" applyBorder="1"/>
    <xf numFmtId="0" fontId="6" fillId="4" borderId="7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vertical="center" wrapText="1"/>
    </xf>
    <xf numFmtId="3" fontId="3" fillId="3" borderId="5" xfId="0" applyNumberFormat="1" applyFont="1" applyFill="1" applyBorder="1"/>
    <xf numFmtId="0" fontId="14" fillId="0" borderId="7" xfId="0" applyFont="1" applyBorder="1" applyAlignment="1">
      <alignment horizontal="right" vertical="center" wrapText="1"/>
    </xf>
    <xf numFmtId="0" fontId="42" fillId="0" borderId="26" xfId="0" applyFont="1" applyBorder="1" applyAlignment="1">
      <alignment horizontal="center" vertical="center"/>
    </xf>
    <xf numFmtId="1" fontId="11" fillId="3" borderId="0" xfId="0" applyNumberFormat="1" applyFont="1" applyFill="1" applyAlignment="1">
      <alignment horizontal="center" vertical="center"/>
    </xf>
    <xf numFmtId="0" fontId="43" fillId="0" borderId="7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1" fontId="13" fillId="2" borderId="7" xfId="0" applyNumberFormat="1" applyFont="1" applyFill="1" applyBorder="1" applyAlignment="1">
      <alignment horizontal="center" vertical="center"/>
    </xf>
    <xf numFmtId="1" fontId="44" fillId="2" borderId="7" xfId="0" applyNumberFormat="1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left" vertical="top" wrapText="1"/>
    </xf>
    <xf numFmtId="0" fontId="5" fillId="4" borderId="2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3" fillId="0" borderId="2" xfId="0" applyFont="1" applyBorder="1"/>
    <xf numFmtId="0" fontId="10" fillId="7" borderId="11" xfId="0" applyFont="1" applyFill="1" applyBorder="1" applyAlignment="1">
      <alignment horizontal="left" vertical="center"/>
    </xf>
    <xf numFmtId="0" fontId="10" fillId="7" borderId="29" xfId="0" applyFont="1" applyFill="1" applyBorder="1" applyAlignment="1">
      <alignment vertical="center"/>
    </xf>
    <xf numFmtId="0" fontId="0" fillId="7" borderId="9" xfId="0" applyFill="1" applyBorder="1" applyAlignment="1">
      <alignment vertical="center"/>
    </xf>
    <xf numFmtId="1" fontId="45" fillId="0" borderId="0" xfId="0" applyNumberFormat="1" applyFont="1" applyAlignment="1">
      <alignment vertic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39" fillId="0" borderId="7" xfId="0" applyNumberFormat="1" applyFont="1" applyFill="1" applyBorder="1" applyAlignment="1">
      <alignment horizontal="center" vertical="center"/>
    </xf>
    <xf numFmtId="164" fontId="40" fillId="4" borderId="7" xfId="0" applyNumberFormat="1" applyFont="1" applyFill="1" applyBorder="1" applyAlignment="1">
      <alignment horizontal="center" vertical="center" wrapText="1"/>
    </xf>
    <xf numFmtId="0" fontId="48" fillId="4" borderId="0" xfId="0" applyFont="1" applyFill="1" applyAlignment="1">
      <alignment horizontal="right"/>
    </xf>
    <xf numFmtId="164" fontId="48" fillId="4" borderId="0" xfId="0" applyNumberFormat="1" applyFont="1" applyFill="1"/>
    <xf numFmtId="166" fontId="49" fillId="4" borderId="0" xfId="2" applyNumberFormat="1" applyFont="1" applyFill="1" applyAlignment="1">
      <alignment horizontal="center"/>
    </xf>
    <xf numFmtId="0" fontId="48" fillId="4" borderId="0" xfId="0" applyFont="1" applyFill="1"/>
    <xf numFmtId="1" fontId="48" fillId="4" borderId="0" xfId="0" applyNumberFormat="1" applyFont="1" applyFill="1"/>
    <xf numFmtId="0" fontId="0" fillId="8" borderId="7" xfId="0" applyFill="1" applyBorder="1"/>
    <xf numFmtId="0" fontId="42" fillId="0" borderId="27" xfId="0" applyFont="1" applyBorder="1" applyAlignment="1">
      <alignment horizontal="center" vertical="center"/>
    </xf>
    <xf numFmtId="0" fontId="0" fillId="8" borderId="17" xfId="0" applyFill="1" applyBorder="1"/>
    <xf numFmtId="0" fontId="50" fillId="0" borderId="27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50" fillId="0" borderId="2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4" borderId="28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1" fillId="4" borderId="16" xfId="0" applyFont="1" applyFill="1" applyBorder="1" applyAlignment="1">
      <alignment horizontal="left" vertical="center" wrapText="1"/>
    </xf>
    <xf numFmtId="0" fontId="41" fillId="4" borderId="13" xfId="0" applyFont="1" applyFill="1" applyBorder="1" applyAlignment="1">
      <alignment horizontal="left" vertical="center" wrapText="1"/>
    </xf>
    <xf numFmtId="0" fontId="41" fillId="4" borderId="14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2" fillId="4" borderId="16" xfId="0" applyFont="1" applyFill="1" applyBorder="1" applyAlignment="1">
      <alignment horizontal="left" vertical="center" wrapText="1"/>
    </xf>
    <xf numFmtId="0" fontId="32" fillId="4" borderId="13" xfId="0" applyFont="1" applyFill="1" applyBorder="1" applyAlignment="1">
      <alignment horizontal="left" vertical="center" wrapText="1"/>
    </xf>
    <xf numFmtId="0" fontId="32" fillId="4" borderId="14" xfId="0" applyFont="1" applyFill="1" applyBorder="1" applyAlignment="1">
      <alignment horizontal="left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28" fillId="0" borderId="0" xfId="0" applyFont="1" applyAlignment="1">
      <alignment horizontal="center" vertical="top" textRotation="90"/>
    </xf>
    <xf numFmtId="0" fontId="28" fillId="0" borderId="0" xfId="0" applyFont="1" applyAlignment="1">
      <alignment horizontal="right" vertical="top" textRotation="90"/>
    </xf>
    <xf numFmtId="1" fontId="13" fillId="0" borderId="7" xfId="0" applyNumberFormat="1" applyFont="1" applyBorder="1" applyAlignment="1">
      <alignment horizontal="right" vertical="center"/>
    </xf>
    <xf numFmtId="1" fontId="17" fillId="0" borderId="7" xfId="0" applyNumberFormat="1" applyFont="1" applyBorder="1" applyAlignment="1">
      <alignment horizontal="right" vertical="center"/>
    </xf>
    <xf numFmtId="0" fontId="6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12" fillId="4" borderId="0" xfId="0" applyNumberFormat="1" applyFont="1" applyFill="1"/>
    <xf numFmtId="2" fontId="48" fillId="4" borderId="0" xfId="0" applyNumberFormat="1" applyFont="1" applyFill="1"/>
    <xf numFmtId="2" fontId="17" fillId="4" borderId="0" xfId="0" applyNumberFormat="1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6600"/>
      <color rgb="FFFFFFCC"/>
      <color rgb="FF006600"/>
      <color rgb="FF993300"/>
      <color rgb="FF669900"/>
      <color rgb="FF008000"/>
      <color rgb="FF99FF33"/>
      <color rgb="FF92D050"/>
      <color rgb="FF00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rgbClr val="993300"/>
                </a:solidFill>
              </a:rPr>
              <a:t>Gráfico "Los</a:t>
            </a:r>
            <a:r>
              <a:rPr lang="es-ES" sz="1200" b="1" baseline="0">
                <a:solidFill>
                  <a:srgbClr val="993300"/>
                </a:solidFill>
              </a:rPr>
              <a:t> 3 tiempos biográficos (3tB)": </a:t>
            </a:r>
            <a:r>
              <a:rPr lang="es-ES" sz="1200" b="1">
                <a:solidFill>
                  <a:sysClr val="windowText" lastClr="000000"/>
                </a:solidFill>
              </a:rPr>
              <a:t>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 Libre de Evento (PtSLEv)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608767963410516"/>
          <c:y val="0.24416666666666667"/>
          <c:w val="0.83169002884540411"/>
          <c:h val="0.54716025080198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't-1 SLr, tSLEv, A vs B'!$G$28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6836834007235033"/>
                  <c:y val="4.0084974222939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't-1 SLr, tSLEv, A vs B'!$H$27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't-1 SLr, tSLEv, A vs B'!$H$28</c:f>
              <c:numCache>
                <c:formatCode>0.00</c:formatCode>
                <c:ptCount val="1"/>
                <c:pt idx="0">
                  <c:v>1.1934194295238463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2-4F81-B11B-BA0EAE774487}"/>
            </c:ext>
          </c:extLst>
        </c:ser>
        <c:ser>
          <c:idx val="1"/>
          <c:order val="1"/>
          <c:tx>
            <c:strRef>
              <c:f>'t-1 SLr, tSLEv, A vs B'!$G$29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6693579276342366"/>
                  <c:y val="-2.0550450006310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't-1 SLr, tSLEv, A vs B'!$H$27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't-1 SLr, tSLEv, A vs B'!$H$29</c:f>
              <c:numCache>
                <c:formatCode>0.00</c:formatCode>
                <c:ptCount val="1"/>
                <c:pt idx="0">
                  <c:v>0.76704506211707368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D2-4F81-B11B-BA0EAE774487}"/>
            </c:ext>
          </c:extLst>
        </c:ser>
        <c:ser>
          <c:idx val="2"/>
          <c:order val="2"/>
          <c:tx>
            <c:strRef>
              <c:f>'t-1 SLr, tSLEv, A vs B'!$G$30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9FF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8D2-4F81-B11B-BA0EAE774487}"/>
              </c:ext>
            </c:extLst>
          </c:dPt>
          <c:dLbls>
            <c:dLbl>
              <c:idx val="0"/>
              <c:layout>
                <c:manualLayout>
                  <c:x val="-0.25833333333333336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't-1 SLr, tSLEv, A vs B'!$H$27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't-1 SLr, tSLEv, A vs B'!$H$30</c:f>
              <c:numCache>
                <c:formatCode>0.00</c:formatCode>
                <c:ptCount val="1"/>
                <c:pt idx="0">
                  <c:v>16.03953550835908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D2-4F81-B11B-BA0EAE774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0538959"/>
        <c:axId val="1030536047"/>
      </c:barChart>
      <c:catAx>
        <c:axId val="1030538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536047"/>
        <c:crosses val="autoZero"/>
        <c:auto val="1"/>
        <c:lblAlgn val="ctr"/>
        <c:lblOffset val="100"/>
        <c:noMultiLvlLbl val="0"/>
      </c:catAx>
      <c:valAx>
        <c:axId val="1030536047"/>
        <c:scaling>
          <c:orientation val="minMax"/>
          <c:max val="3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Marco de tiempo de seguimiento analizado</a:t>
                </a:r>
              </a:p>
            </c:rich>
          </c:tx>
          <c:layout>
            <c:manualLayout>
              <c:xMode val="edge"/>
              <c:yMode val="edge"/>
              <c:x val="1.529107871417063E-2"/>
              <c:y val="0.223441387284243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538959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993300"/>
                </a:solidFill>
              </a:rPr>
              <a:t>Gráfico</a:t>
            </a:r>
            <a:r>
              <a:rPr lang="en-US" sz="1200" b="1" baseline="0">
                <a:solidFill>
                  <a:srgbClr val="993300"/>
                </a:solidFill>
              </a:rPr>
              <a:t> "Los 3 tiempos biográficos (3tB)": </a:t>
            </a:r>
            <a:r>
              <a:rPr lang="en-US" sz="1200" b="1" baseline="0">
                <a:solidFill>
                  <a:schemeClr val="tx1"/>
                </a:solidFill>
              </a:rPr>
              <a:t>Prolongación del tiempo medio de Supervivencia Libre de Evento (PtSLEv)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't-2 SLm, tSLEv, A vs B'!$G$28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5000000000000006"/>
                  <c:y val="-8.4875562720133283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66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8E-47B2-8EDD-2C6AE0BC41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't-2 SLm, tSLEv, A vs B'!$H$28</c:f>
              <c:numCache>
                <c:formatCode>0.0</c:formatCode>
                <c:ptCount val="1"/>
                <c:pt idx="0">
                  <c:v>1.1371056752760609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8E-47B2-8EDD-2C6AE0BC4192}"/>
            </c:ext>
          </c:extLst>
        </c:ser>
        <c:ser>
          <c:idx val="1"/>
          <c:order val="1"/>
          <c:tx>
            <c:strRef>
              <c:f>'t-2 SLm, tSLEv, A vs B'!$G$29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8E-47B2-8EDD-2C6AE0BC41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't-2 SLm, tSLEv, A vs B'!$H$29</c:f>
              <c:numCache>
                <c:formatCode>0.0</c:formatCode>
                <c:ptCount val="1"/>
                <c:pt idx="0">
                  <c:v>0.97552247141024395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E-47B2-8EDD-2C6AE0BC4192}"/>
            </c:ext>
          </c:extLst>
        </c:ser>
        <c:ser>
          <c:idx val="2"/>
          <c:order val="2"/>
          <c:tx>
            <c:strRef>
              <c:f>'t-2 SLm, tSLEv, A vs B'!$G$30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5000000000000006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8E-47B2-8EDD-2C6AE0BC41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66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't-2 SLm, tSLEv, A vs B'!$H$30</c:f>
              <c:numCache>
                <c:formatCode>0.0</c:formatCode>
                <c:ptCount val="1"/>
                <c:pt idx="0">
                  <c:v>21.887371853313695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8E-47B2-8EDD-2C6AE0BC4192}"/>
            </c:ext>
          </c:extLst>
        </c:ser>
        <c:ser>
          <c:idx val="3"/>
          <c:order val="3"/>
          <c:tx>
            <c:strRef>
              <c:f>'t-2 SLm, tSLEv, A vs B'!$G$31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't-2 SLm, tSLEv, A vs B'!$H$32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A98E-47B2-8EDD-2C6AE0BC4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5004703"/>
        <c:axId val="1755895647"/>
      </c:barChart>
      <c:catAx>
        <c:axId val="1685004703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meses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majorTickMark val="none"/>
        <c:minorTickMark val="none"/>
        <c:tickLblPos val="nextTo"/>
        <c:crossAx val="1755895647"/>
        <c:crosses val="autoZero"/>
        <c:auto val="1"/>
        <c:lblAlgn val="ctr"/>
        <c:lblOffset val="100"/>
        <c:noMultiLvlLbl val="0"/>
      </c:catAx>
      <c:valAx>
        <c:axId val="1755895647"/>
        <c:scaling>
          <c:orientation val="minMax"/>
          <c:max val="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chemeClr val="tx1"/>
                    </a:solidFill>
                  </a:rPr>
                  <a:t>Marco de tiempo de seguimiento analizado</a:t>
                </a:r>
              </a:p>
            </c:rich>
          </c:tx>
          <c:layout>
            <c:manualLayout>
              <c:xMode val="edge"/>
              <c:yMode val="edge"/>
              <c:x val="1.4225237026611834E-2"/>
              <c:y val="0.18389648187735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85004703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8</xdr:row>
      <xdr:rowOff>129886</xdr:rowOff>
    </xdr:from>
    <xdr:to>
      <xdr:col>7</xdr:col>
      <xdr:colOff>389659</xdr:colOff>
      <xdr:row>11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6187540" y="2388672"/>
          <a:ext cx="2892548" cy="764887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1371600</xdr:colOff>
      <xdr:row>31</xdr:row>
      <xdr:rowOff>114299</xdr:rowOff>
    </xdr:from>
    <xdr:to>
      <xdr:col>10</xdr:col>
      <xdr:colOff>390525</xdr:colOff>
      <xdr:row>54</xdr:row>
      <xdr:rowOff>66675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222249</xdr:colOff>
      <xdr:row>26</xdr:row>
      <xdr:rowOff>19842</xdr:rowOff>
    </xdr:from>
    <xdr:to>
      <xdr:col>1</xdr:col>
      <xdr:colOff>1143000</xdr:colOff>
      <xdr:row>40</xdr:row>
      <xdr:rowOff>109730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E342A8A-A577-4BA1-8BF4-E5EDCA1F1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249" y="7750967"/>
          <a:ext cx="2817814" cy="2423512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41</xdr:row>
      <xdr:rowOff>154782</xdr:rowOff>
    </xdr:from>
    <xdr:to>
      <xdr:col>3</xdr:col>
      <xdr:colOff>508000</xdr:colOff>
      <xdr:row>54</xdr:row>
      <xdr:rowOff>68631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19553ECA-F983-4963-9B0A-ABACCFCEB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06" y="10386220"/>
          <a:ext cx="4774407" cy="20807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99787</xdr:colOff>
      <xdr:row>19</xdr:row>
      <xdr:rowOff>13017</xdr:rowOff>
    </xdr:from>
    <xdr:to>
      <xdr:col>16</xdr:col>
      <xdr:colOff>106495</xdr:colOff>
      <xdr:row>36</xdr:row>
      <xdr:rowOff>172357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A1E5359B-84E8-4A89-9D8E-F42B2EB1E2EC}"/>
            </a:ext>
          </a:extLst>
        </xdr:cNvPr>
        <xdr:cNvCxnSpPr/>
      </xdr:nvCxnSpPr>
      <xdr:spPr>
        <a:xfrm flipH="1">
          <a:off x="6858001" y="4104231"/>
          <a:ext cx="6708" cy="3261769"/>
        </a:xfrm>
        <a:prstGeom prst="straightConnector1">
          <a:avLst/>
        </a:prstGeom>
        <a:ln w="25400">
          <a:solidFill>
            <a:srgbClr val="FFFF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115563</xdr:colOff>
      <xdr:row>19</xdr:row>
      <xdr:rowOff>14593</xdr:rowOff>
    </xdr:from>
    <xdr:to>
      <xdr:col>7</xdr:col>
      <xdr:colOff>136072</xdr:colOff>
      <xdr:row>37</xdr:row>
      <xdr:rowOff>27214</xdr:rowOff>
    </xdr:to>
    <xdr:cxnSp macro="">
      <xdr:nvCxnSpPr>
        <xdr:cNvPr id="16" name="Conector recto de flecha 15">
          <a:extLst>
            <a:ext uri="{FF2B5EF4-FFF2-40B4-BE49-F238E27FC236}">
              <a16:creationId xmlns:a16="http://schemas.microsoft.com/office/drawing/2014/main" id="{779AA85C-0465-4FFA-A665-0DDD3199594E}"/>
            </a:ext>
          </a:extLst>
        </xdr:cNvPr>
        <xdr:cNvCxnSpPr/>
      </xdr:nvCxnSpPr>
      <xdr:spPr>
        <a:xfrm>
          <a:off x="4832706" y="4105807"/>
          <a:ext cx="20509" cy="3296478"/>
        </a:xfrm>
        <a:prstGeom prst="straightConnector1">
          <a:avLst/>
        </a:prstGeom>
        <a:ln w="2540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117922</xdr:colOff>
      <xdr:row>18</xdr:row>
      <xdr:rowOff>172357</xdr:rowOff>
    </xdr:from>
    <xdr:to>
      <xdr:col>18</xdr:col>
      <xdr:colOff>117928</xdr:colOff>
      <xdr:row>29</xdr:row>
      <xdr:rowOff>136071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14BF6F30-4D1A-4BF5-B95A-FBA17451BA2A}"/>
            </a:ext>
          </a:extLst>
        </xdr:cNvPr>
        <xdr:cNvCxnSpPr/>
      </xdr:nvCxnSpPr>
      <xdr:spPr>
        <a:xfrm>
          <a:off x="7329708" y="4082143"/>
          <a:ext cx="6" cy="1977571"/>
        </a:xfrm>
        <a:prstGeom prst="straightConnector1">
          <a:avLst/>
        </a:prstGeom>
        <a:ln w="2540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97425</xdr:colOff>
      <xdr:row>19</xdr:row>
      <xdr:rowOff>40232</xdr:rowOff>
    </xdr:from>
    <xdr:to>
      <xdr:col>31</xdr:col>
      <xdr:colOff>99786</xdr:colOff>
      <xdr:row>26</xdr:row>
      <xdr:rowOff>136072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4D174203-95D5-4ACE-A2A0-CB3E890EEFA9}"/>
            </a:ext>
          </a:extLst>
        </xdr:cNvPr>
        <xdr:cNvCxnSpPr/>
      </xdr:nvCxnSpPr>
      <xdr:spPr>
        <a:xfrm>
          <a:off x="10257425" y="4131446"/>
          <a:ext cx="2361" cy="1383983"/>
        </a:xfrm>
        <a:prstGeom prst="straightConnector1">
          <a:avLst/>
        </a:prstGeom>
        <a:ln w="25400">
          <a:solidFill>
            <a:srgbClr val="FFFF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115563</xdr:colOff>
      <xdr:row>19</xdr:row>
      <xdr:rowOff>14593</xdr:rowOff>
    </xdr:from>
    <xdr:to>
      <xdr:col>22</xdr:col>
      <xdr:colOff>136072</xdr:colOff>
      <xdr:row>37</xdr:row>
      <xdr:rowOff>27214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875A3A8E-7FA2-4AEF-84A6-C20FA31298A3}"/>
            </a:ext>
          </a:extLst>
        </xdr:cNvPr>
        <xdr:cNvCxnSpPr/>
      </xdr:nvCxnSpPr>
      <xdr:spPr>
        <a:xfrm>
          <a:off x="4832706" y="4105807"/>
          <a:ext cx="20509" cy="3305550"/>
        </a:xfrm>
        <a:prstGeom prst="straightConnector1">
          <a:avLst/>
        </a:prstGeom>
        <a:ln w="2540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117922</xdr:colOff>
      <xdr:row>18</xdr:row>
      <xdr:rowOff>172357</xdr:rowOff>
    </xdr:from>
    <xdr:to>
      <xdr:col>33</xdr:col>
      <xdr:colOff>117928</xdr:colOff>
      <xdr:row>29</xdr:row>
      <xdr:rowOff>136071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963BF2A0-D4ED-47D5-A4BF-5E46BC91BB36}"/>
            </a:ext>
          </a:extLst>
        </xdr:cNvPr>
        <xdr:cNvCxnSpPr/>
      </xdr:nvCxnSpPr>
      <xdr:spPr>
        <a:xfrm>
          <a:off x="7329708" y="4082143"/>
          <a:ext cx="6" cy="1977571"/>
        </a:xfrm>
        <a:prstGeom prst="straightConnector1">
          <a:avLst/>
        </a:prstGeom>
        <a:ln w="2540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917040</xdr:colOff>
      <xdr:row>8</xdr:row>
      <xdr:rowOff>148029</xdr:rowOff>
    </xdr:from>
    <xdr:to>
      <xdr:col>7</xdr:col>
      <xdr:colOff>371516</xdr:colOff>
      <xdr:row>11</xdr:row>
      <xdr:rowOff>87416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956FB887-3742-49E5-B148-DDECDCCCCB9F}"/>
            </a:ext>
          </a:extLst>
        </xdr:cNvPr>
        <xdr:cNvCxnSpPr>
          <a:cxnSpLocks noChangeShapeType="1"/>
        </xdr:cNvCxnSpPr>
      </xdr:nvCxnSpPr>
      <xdr:spPr bwMode="auto">
        <a:xfrm flipH="1">
          <a:off x="6178469" y="2406815"/>
          <a:ext cx="3055833" cy="78303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31750</xdr:colOff>
      <xdr:row>31</xdr:row>
      <xdr:rowOff>72572</xdr:rowOff>
    </xdr:from>
    <xdr:to>
      <xdr:col>10</xdr:col>
      <xdr:colOff>353785</xdr:colOff>
      <xdr:row>53</xdr:row>
      <xdr:rowOff>136071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2837B6C-FF74-4C78-855F-C7172EE3D4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145143</xdr:colOff>
      <xdr:row>38</xdr:row>
      <xdr:rowOff>154215</xdr:rowOff>
    </xdr:from>
    <xdr:to>
      <xdr:col>3</xdr:col>
      <xdr:colOff>798286</xdr:colOff>
      <xdr:row>53</xdr:row>
      <xdr:rowOff>160033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BF3453-5801-489A-BBB4-158C36947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143" y="9760858"/>
          <a:ext cx="4934857" cy="2455104"/>
        </a:xfrm>
        <a:prstGeom prst="rect">
          <a:avLst/>
        </a:prstGeom>
      </xdr:spPr>
    </xdr:pic>
    <xdr:clientData/>
  </xdr:twoCellAnchor>
  <xdr:twoCellAnchor editAs="oneCell">
    <xdr:from>
      <xdr:col>0</xdr:col>
      <xdr:colOff>145143</xdr:colOff>
      <xdr:row>26</xdr:row>
      <xdr:rowOff>127000</xdr:rowOff>
    </xdr:from>
    <xdr:to>
      <xdr:col>3</xdr:col>
      <xdr:colOff>825500</xdr:colOff>
      <xdr:row>37</xdr:row>
      <xdr:rowOff>97552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52FB10E-1609-486F-89BA-8DC0A6D17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5143" y="7774214"/>
          <a:ext cx="4962071" cy="17666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142778</xdr:colOff>
      <xdr:row>18</xdr:row>
      <xdr:rowOff>177877</xdr:rowOff>
    </xdr:from>
    <xdr:to>
      <xdr:col>7</xdr:col>
      <xdr:colOff>163287</xdr:colOff>
      <xdr:row>43</xdr:row>
      <xdr:rowOff>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6CF1690-3810-4C87-9D71-86063C9B5516}"/>
            </a:ext>
          </a:extLst>
        </xdr:cNvPr>
        <xdr:cNvCxnSpPr/>
      </xdr:nvCxnSpPr>
      <xdr:spPr>
        <a:xfrm>
          <a:off x="4896207" y="4169306"/>
          <a:ext cx="20509" cy="5473621"/>
        </a:xfrm>
        <a:prstGeom prst="straightConnector1">
          <a:avLst/>
        </a:prstGeom>
        <a:ln w="2540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99781</xdr:colOff>
      <xdr:row>19</xdr:row>
      <xdr:rowOff>2</xdr:rowOff>
    </xdr:from>
    <xdr:to>
      <xdr:col>23</xdr:col>
      <xdr:colOff>117929</xdr:colOff>
      <xdr:row>32</xdr:row>
      <xdr:rowOff>154215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BFC3DBA3-4DB2-4785-A7EE-7AE1550E4C2C}"/>
            </a:ext>
          </a:extLst>
        </xdr:cNvPr>
        <xdr:cNvCxnSpPr/>
      </xdr:nvCxnSpPr>
      <xdr:spPr>
        <a:xfrm>
          <a:off x="8481781" y="4172859"/>
          <a:ext cx="18148" cy="2530927"/>
        </a:xfrm>
        <a:prstGeom prst="straightConnector1">
          <a:avLst/>
        </a:prstGeom>
        <a:ln w="2540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90714</xdr:colOff>
      <xdr:row>19</xdr:row>
      <xdr:rowOff>76518</xdr:rowOff>
    </xdr:from>
    <xdr:to>
      <xdr:col>21</xdr:col>
      <xdr:colOff>97422</xdr:colOff>
      <xdr:row>43</xdr:row>
      <xdr:rowOff>45358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3F7DD9CC-DF2D-4C7D-85D4-7754AF70683C}"/>
            </a:ext>
          </a:extLst>
        </xdr:cNvPr>
        <xdr:cNvCxnSpPr/>
      </xdr:nvCxnSpPr>
      <xdr:spPr>
        <a:xfrm flipH="1">
          <a:off x="8019143" y="4249375"/>
          <a:ext cx="6708" cy="4350340"/>
        </a:xfrm>
        <a:prstGeom prst="straightConnector1">
          <a:avLst/>
        </a:prstGeom>
        <a:ln w="25400">
          <a:solidFill>
            <a:srgbClr val="FFFF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142778</xdr:colOff>
      <xdr:row>18</xdr:row>
      <xdr:rowOff>177877</xdr:rowOff>
    </xdr:from>
    <xdr:to>
      <xdr:col>27</xdr:col>
      <xdr:colOff>163287</xdr:colOff>
      <xdr:row>43</xdr:row>
      <xdr:rowOff>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1E520FC5-B99B-490F-9A01-FB953B6C34F0}"/>
            </a:ext>
          </a:extLst>
        </xdr:cNvPr>
        <xdr:cNvCxnSpPr/>
      </xdr:nvCxnSpPr>
      <xdr:spPr>
        <a:xfrm>
          <a:off x="4896207" y="4169306"/>
          <a:ext cx="20509" cy="5473621"/>
        </a:xfrm>
        <a:prstGeom prst="straightConnector1">
          <a:avLst/>
        </a:prstGeom>
        <a:ln w="2540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117928</xdr:colOff>
      <xdr:row>19</xdr:row>
      <xdr:rowOff>13018</xdr:rowOff>
    </xdr:from>
    <xdr:to>
      <xdr:col>41</xdr:col>
      <xdr:colOff>124635</xdr:colOff>
      <xdr:row>27</xdr:row>
      <xdr:rowOff>163285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ADECD567-9EAB-45D5-A110-73ECCD52A361}"/>
            </a:ext>
          </a:extLst>
        </xdr:cNvPr>
        <xdr:cNvCxnSpPr/>
      </xdr:nvCxnSpPr>
      <xdr:spPr>
        <a:xfrm flipH="1">
          <a:off x="12582071" y="4185875"/>
          <a:ext cx="6707" cy="1619839"/>
        </a:xfrm>
        <a:prstGeom prst="straightConnector1">
          <a:avLst/>
        </a:prstGeom>
        <a:ln w="25400">
          <a:solidFill>
            <a:srgbClr val="FFFF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99781</xdr:colOff>
      <xdr:row>19</xdr:row>
      <xdr:rowOff>2</xdr:rowOff>
    </xdr:from>
    <xdr:to>
      <xdr:col>43</xdr:col>
      <xdr:colOff>117929</xdr:colOff>
      <xdr:row>32</xdr:row>
      <xdr:rowOff>154215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2E0F0F32-2E91-4CCF-91D7-32CC219C8BCF}"/>
            </a:ext>
          </a:extLst>
        </xdr:cNvPr>
        <xdr:cNvCxnSpPr/>
      </xdr:nvCxnSpPr>
      <xdr:spPr>
        <a:xfrm>
          <a:off x="8481781" y="4172859"/>
          <a:ext cx="18148" cy="2530927"/>
        </a:xfrm>
        <a:prstGeom prst="straightConnector1">
          <a:avLst/>
        </a:prstGeom>
        <a:ln w="2540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1"/>
  <sheetViews>
    <sheetView tabSelected="1" zoomScale="70" zoomScaleNormal="70" workbookViewId="0"/>
  </sheetViews>
  <sheetFormatPr baseColWidth="10" defaultRowHeight="13" x14ac:dyDescent="0.3"/>
  <cols>
    <col min="1" max="1" width="27.1796875" style="2" customWidth="1"/>
    <col min="2" max="2" width="18.36328125" style="2" customWidth="1"/>
    <col min="3" max="3" width="15.7265625" style="2" customWidth="1"/>
    <col min="4" max="4" width="14" style="2" customWidth="1"/>
    <col min="5" max="5" width="18.1796875" style="2" customWidth="1"/>
    <col min="6" max="6" width="14.1796875" style="2" customWidth="1"/>
    <col min="7" max="7" width="16.81640625" style="2" customWidth="1"/>
    <col min="8" max="8" width="16.1796875" style="2" customWidth="1"/>
    <col min="9" max="9" width="14.7265625" style="2" customWidth="1"/>
    <col min="10" max="10" width="7.81640625" style="2" customWidth="1"/>
    <col min="11" max="11" width="5.81640625" style="2" customWidth="1"/>
    <col min="12" max="256" width="11.453125" style="2"/>
    <col min="257" max="257" width="24.453125" style="2" customWidth="1"/>
    <col min="258" max="258" width="16.453125" style="2" customWidth="1"/>
    <col min="259" max="259" width="15.453125" style="2" customWidth="1"/>
    <col min="260" max="260" width="13.26953125" style="2" customWidth="1"/>
    <col min="261" max="261" width="22.81640625" style="2" customWidth="1"/>
    <col min="262" max="262" width="14.1796875" style="2" customWidth="1"/>
    <col min="263" max="263" width="11.453125" style="2"/>
    <col min="264" max="264" width="17.453125" style="2" customWidth="1"/>
    <col min="265" max="512" width="11.453125" style="2"/>
    <col min="513" max="513" width="24.453125" style="2" customWidth="1"/>
    <col min="514" max="514" width="16.453125" style="2" customWidth="1"/>
    <col min="515" max="515" width="15.453125" style="2" customWidth="1"/>
    <col min="516" max="516" width="13.26953125" style="2" customWidth="1"/>
    <col min="517" max="517" width="22.81640625" style="2" customWidth="1"/>
    <col min="518" max="518" width="14.1796875" style="2" customWidth="1"/>
    <col min="519" max="519" width="11.453125" style="2"/>
    <col min="520" max="520" width="17.453125" style="2" customWidth="1"/>
    <col min="521" max="768" width="11.453125" style="2"/>
    <col min="769" max="769" width="24.453125" style="2" customWidth="1"/>
    <col min="770" max="770" width="16.453125" style="2" customWidth="1"/>
    <col min="771" max="771" width="15.453125" style="2" customWidth="1"/>
    <col min="772" max="772" width="13.26953125" style="2" customWidth="1"/>
    <col min="773" max="773" width="22.81640625" style="2" customWidth="1"/>
    <col min="774" max="774" width="14.1796875" style="2" customWidth="1"/>
    <col min="775" max="775" width="11.453125" style="2"/>
    <col min="776" max="776" width="17.453125" style="2" customWidth="1"/>
    <col min="777" max="1024" width="11.453125" style="2"/>
    <col min="1025" max="1025" width="24.453125" style="2" customWidth="1"/>
    <col min="1026" max="1026" width="16.453125" style="2" customWidth="1"/>
    <col min="1027" max="1027" width="15.453125" style="2" customWidth="1"/>
    <col min="1028" max="1028" width="13.26953125" style="2" customWidth="1"/>
    <col min="1029" max="1029" width="22.81640625" style="2" customWidth="1"/>
    <col min="1030" max="1030" width="14.1796875" style="2" customWidth="1"/>
    <col min="1031" max="1031" width="11.453125" style="2"/>
    <col min="1032" max="1032" width="17.453125" style="2" customWidth="1"/>
    <col min="1033" max="1280" width="11.453125" style="2"/>
    <col min="1281" max="1281" width="24.453125" style="2" customWidth="1"/>
    <col min="1282" max="1282" width="16.453125" style="2" customWidth="1"/>
    <col min="1283" max="1283" width="15.453125" style="2" customWidth="1"/>
    <col min="1284" max="1284" width="13.26953125" style="2" customWidth="1"/>
    <col min="1285" max="1285" width="22.81640625" style="2" customWidth="1"/>
    <col min="1286" max="1286" width="14.1796875" style="2" customWidth="1"/>
    <col min="1287" max="1287" width="11.453125" style="2"/>
    <col min="1288" max="1288" width="17.453125" style="2" customWidth="1"/>
    <col min="1289" max="1536" width="11.453125" style="2"/>
    <col min="1537" max="1537" width="24.453125" style="2" customWidth="1"/>
    <col min="1538" max="1538" width="16.453125" style="2" customWidth="1"/>
    <col min="1539" max="1539" width="15.453125" style="2" customWidth="1"/>
    <col min="1540" max="1540" width="13.26953125" style="2" customWidth="1"/>
    <col min="1541" max="1541" width="22.81640625" style="2" customWidth="1"/>
    <col min="1542" max="1542" width="14.1796875" style="2" customWidth="1"/>
    <col min="1543" max="1543" width="11.453125" style="2"/>
    <col min="1544" max="1544" width="17.453125" style="2" customWidth="1"/>
    <col min="1545" max="1792" width="11.453125" style="2"/>
    <col min="1793" max="1793" width="24.453125" style="2" customWidth="1"/>
    <col min="1794" max="1794" width="16.453125" style="2" customWidth="1"/>
    <col min="1795" max="1795" width="15.453125" style="2" customWidth="1"/>
    <col min="1796" max="1796" width="13.26953125" style="2" customWidth="1"/>
    <col min="1797" max="1797" width="22.81640625" style="2" customWidth="1"/>
    <col min="1798" max="1798" width="14.1796875" style="2" customWidth="1"/>
    <col min="1799" max="1799" width="11.453125" style="2"/>
    <col min="1800" max="1800" width="17.453125" style="2" customWidth="1"/>
    <col min="1801" max="2048" width="11.453125" style="2"/>
    <col min="2049" max="2049" width="24.453125" style="2" customWidth="1"/>
    <col min="2050" max="2050" width="16.453125" style="2" customWidth="1"/>
    <col min="2051" max="2051" width="15.453125" style="2" customWidth="1"/>
    <col min="2052" max="2052" width="13.26953125" style="2" customWidth="1"/>
    <col min="2053" max="2053" width="22.81640625" style="2" customWidth="1"/>
    <col min="2054" max="2054" width="14.1796875" style="2" customWidth="1"/>
    <col min="2055" max="2055" width="11.453125" style="2"/>
    <col min="2056" max="2056" width="17.453125" style="2" customWidth="1"/>
    <col min="2057" max="2304" width="11.453125" style="2"/>
    <col min="2305" max="2305" width="24.453125" style="2" customWidth="1"/>
    <col min="2306" max="2306" width="16.453125" style="2" customWidth="1"/>
    <col min="2307" max="2307" width="15.453125" style="2" customWidth="1"/>
    <col min="2308" max="2308" width="13.26953125" style="2" customWidth="1"/>
    <col min="2309" max="2309" width="22.81640625" style="2" customWidth="1"/>
    <col min="2310" max="2310" width="14.1796875" style="2" customWidth="1"/>
    <col min="2311" max="2311" width="11.453125" style="2"/>
    <col min="2312" max="2312" width="17.453125" style="2" customWidth="1"/>
    <col min="2313" max="2560" width="11.453125" style="2"/>
    <col min="2561" max="2561" width="24.453125" style="2" customWidth="1"/>
    <col min="2562" max="2562" width="16.453125" style="2" customWidth="1"/>
    <col min="2563" max="2563" width="15.453125" style="2" customWidth="1"/>
    <col min="2564" max="2564" width="13.26953125" style="2" customWidth="1"/>
    <col min="2565" max="2565" width="22.81640625" style="2" customWidth="1"/>
    <col min="2566" max="2566" width="14.1796875" style="2" customWidth="1"/>
    <col min="2567" max="2567" width="11.453125" style="2"/>
    <col min="2568" max="2568" width="17.453125" style="2" customWidth="1"/>
    <col min="2569" max="2816" width="11.453125" style="2"/>
    <col min="2817" max="2817" width="24.453125" style="2" customWidth="1"/>
    <col min="2818" max="2818" width="16.453125" style="2" customWidth="1"/>
    <col min="2819" max="2819" width="15.453125" style="2" customWidth="1"/>
    <col min="2820" max="2820" width="13.26953125" style="2" customWidth="1"/>
    <col min="2821" max="2821" width="22.81640625" style="2" customWidth="1"/>
    <col min="2822" max="2822" width="14.1796875" style="2" customWidth="1"/>
    <col min="2823" max="2823" width="11.453125" style="2"/>
    <col min="2824" max="2824" width="17.453125" style="2" customWidth="1"/>
    <col min="2825" max="3072" width="11.453125" style="2"/>
    <col min="3073" max="3073" width="24.453125" style="2" customWidth="1"/>
    <col min="3074" max="3074" width="16.453125" style="2" customWidth="1"/>
    <col min="3075" max="3075" width="15.453125" style="2" customWidth="1"/>
    <col min="3076" max="3076" width="13.26953125" style="2" customWidth="1"/>
    <col min="3077" max="3077" width="22.81640625" style="2" customWidth="1"/>
    <col min="3078" max="3078" width="14.1796875" style="2" customWidth="1"/>
    <col min="3079" max="3079" width="11.453125" style="2"/>
    <col min="3080" max="3080" width="17.453125" style="2" customWidth="1"/>
    <col min="3081" max="3328" width="11.453125" style="2"/>
    <col min="3329" max="3329" width="24.453125" style="2" customWidth="1"/>
    <col min="3330" max="3330" width="16.453125" style="2" customWidth="1"/>
    <col min="3331" max="3331" width="15.453125" style="2" customWidth="1"/>
    <col min="3332" max="3332" width="13.26953125" style="2" customWidth="1"/>
    <col min="3333" max="3333" width="22.81640625" style="2" customWidth="1"/>
    <col min="3334" max="3334" width="14.1796875" style="2" customWidth="1"/>
    <col min="3335" max="3335" width="11.453125" style="2"/>
    <col min="3336" max="3336" width="17.453125" style="2" customWidth="1"/>
    <col min="3337" max="3584" width="11.453125" style="2"/>
    <col min="3585" max="3585" width="24.453125" style="2" customWidth="1"/>
    <col min="3586" max="3586" width="16.453125" style="2" customWidth="1"/>
    <col min="3587" max="3587" width="15.453125" style="2" customWidth="1"/>
    <col min="3588" max="3588" width="13.26953125" style="2" customWidth="1"/>
    <col min="3589" max="3589" width="22.81640625" style="2" customWidth="1"/>
    <col min="3590" max="3590" width="14.1796875" style="2" customWidth="1"/>
    <col min="3591" max="3591" width="11.453125" style="2"/>
    <col min="3592" max="3592" width="17.453125" style="2" customWidth="1"/>
    <col min="3593" max="3840" width="11.453125" style="2"/>
    <col min="3841" max="3841" width="24.453125" style="2" customWidth="1"/>
    <col min="3842" max="3842" width="16.453125" style="2" customWidth="1"/>
    <col min="3843" max="3843" width="15.453125" style="2" customWidth="1"/>
    <col min="3844" max="3844" width="13.26953125" style="2" customWidth="1"/>
    <col min="3845" max="3845" width="22.81640625" style="2" customWidth="1"/>
    <col min="3846" max="3846" width="14.1796875" style="2" customWidth="1"/>
    <col min="3847" max="3847" width="11.453125" style="2"/>
    <col min="3848" max="3848" width="17.453125" style="2" customWidth="1"/>
    <col min="3849" max="4096" width="11.453125" style="2"/>
    <col min="4097" max="4097" width="24.453125" style="2" customWidth="1"/>
    <col min="4098" max="4098" width="16.453125" style="2" customWidth="1"/>
    <col min="4099" max="4099" width="15.453125" style="2" customWidth="1"/>
    <col min="4100" max="4100" width="13.26953125" style="2" customWidth="1"/>
    <col min="4101" max="4101" width="22.81640625" style="2" customWidth="1"/>
    <col min="4102" max="4102" width="14.1796875" style="2" customWidth="1"/>
    <col min="4103" max="4103" width="11.453125" style="2"/>
    <col min="4104" max="4104" width="17.453125" style="2" customWidth="1"/>
    <col min="4105" max="4352" width="11.453125" style="2"/>
    <col min="4353" max="4353" width="24.453125" style="2" customWidth="1"/>
    <col min="4354" max="4354" width="16.453125" style="2" customWidth="1"/>
    <col min="4355" max="4355" width="15.453125" style="2" customWidth="1"/>
    <col min="4356" max="4356" width="13.26953125" style="2" customWidth="1"/>
    <col min="4357" max="4357" width="22.81640625" style="2" customWidth="1"/>
    <col min="4358" max="4358" width="14.1796875" style="2" customWidth="1"/>
    <col min="4359" max="4359" width="11.453125" style="2"/>
    <col min="4360" max="4360" width="17.453125" style="2" customWidth="1"/>
    <col min="4361" max="4608" width="11.453125" style="2"/>
    <col min="4609" max="4609" width="24.453125" style="2" customWidth="1"/>
    <col min="4610" max="4610" width="16.453125" style="2" customWidth="1"/>
    <col min="4611" max="4611" width="15.453125" style="2" customWidth="1"/>
    <col min="4612" max="4612" width="13.26953125" style="2" customWidth="1"/>
    <col min="4613" max="4613" width="22.81640625" style="2" customWidth="1"/>
    <col min="4614" max="4614" width="14.1796875" style="2" customWidth="1"/>
    <col min="4615" max="4615" width="11.453125" style="2"/>
    <col min="4616" max="4616" width="17.453125" style="2" customWidth="1"/>
    <col min="4617" max="4864" width="11.453125" style="2"/>
    <col min="4865" max="4865" width="24.453125" style="2" customWidth="1"/>
    <col min="4866" max="4866" width="16.453125" style="2" customWidth="1"/>
    <col min="4867" max="4867" width="15.453125" style="2" customWidth="1"/>
    <col min="4868" max="4868" width="13.26953125" style="2" customWidth="1"/>
    <col min="4869" max="4869" width="22.81640625" style="2" customWidth="1"/>
    <col min="4870" max="4870" width="14.1796875" style="2" customWidth="1"/>
    <col min="4871" max="4871" width="11.453125" style="2"/>
    <col min="4872" max="4872" width="17.453125" style="2" customWidth="1"/>
    <col min="4873" max="5120" width="11.453125" style="2"/>
    <col min="5121" max="5121" width="24.453125" style="2" customWidth="1"/>
    <col min="5122" max="5122" width="16.453125" style="2" customWidth="1"/>
    <col min="5123" max="5123" width="15.453125" style="2" customWidth="1"/>
    <col min="5124" max="5124" width="13.26953125" style="2" customWidth="1"/>
    <col min="5125" max="5125" width="22.81640625" style="2" customWidth="1"/>
    <col min="5126" max="5126" width="14.1796875" style="2" customWidth="1"/>
    <col min="5127" max="5127" width="11.453125" style="2"/>
    <col min="5128" max="5128" width="17.453125" style="2" customWidth="1"/>
    <col min="5129" max="5376" width="11.453125" style="2"/>
    <col min="5377" max="5377" width="24.453125" style="2" customWidth="1"/>
    <col min="5378" max="5378" width="16.453125" style="2" customWidth="1"/>
    <col min="5379" max="5379" width="15.453125" style="2" customWidth="1"/>
    <col min="5380" max="5380" width="13.26953125" style="2" customWidth="1"/>
    <col min="5381" max="5381" width="22.81640625" style="2" customWidth="1"/>
    <col min="5382" max="5382" width="14.1796875" style="2" customWidth="1"/>
    <col min="5383" max="5383" width="11.453125" style="2"/>
    <col min="5384" max="5384" width="17.453125" style="2" customWidth="1"/>
    <col min="5385" max="5632" width="11.453125" style="2"/>
    <col min="5633" max="5633" width="24.453125" style="2" customWidth="1"/>
    <col min="5634" max="5634" width="16.453125" style="2" customWidth="1"/>
    <col min="5635" max="5635" width="15.453125" style="2" customWidth="1"/>
    <col min="5636" max="5636" width="13.26953125" style="2" customWidth="1"/>
    <col min="5637" max="5637" width="22.81640625" style="2" customWidth="1"/>
    <col min="5638" max="5638" width="14.1796875" style="2" customWidth="1"/>
    <col min="5639" max="5639" width="11.453125" style="2"/>
    <col min="5640" max="5640" width="17.453125" style="2" customWidth="1"/>
    <col min="5641" max="5888" width="11.453125" style="2"/>
    <col min="5889" max="5889" width="24.453125" style="2" customWidth="1"/>
    <col min="5890" max="5890" width="16.453125" style="2" customWidth="1"/>
    <col min="5891" max="5891" width="15.453125" style="2" customWidth="1"/>
    <col min="5892" max="5892" width="13.26953125" style="2" customWidth="1"/>
    <col min="5893" max="5893" width="22.81640625" style="2" customWidth="1"/>
    <col min="5894" max="5894" width="14.1796875" style="2" customWidth="1"/>
    <col min="5895" max="5895" width="11.453125" style="2"/>
    <col min="5896" max="5896" width="17.453125" style="2" customWidth="1"/>
    <col min="5897" max="6144" width="11.453125" style="2"/>
    <col min="6145" max="6145" width="24.453125" style="2" customWidth="1"/>
    <col min="6146" max="6146" width="16.453125" style="2" customWidth="1"/>
    <col min="6147" max="6147" width="15.453125" style="2" customWidth="1"/>
    <col min="6148" max="6148" width="13.26953125" style="2" customWidth="1"/>
    <col min="6149" max="6149" width="22.81640625" style="2" customWidth="1"/>
    <col min="6150" max="6150" width="14.1796875" style="2" customWidth="1"/>
    <col min="6151" max="6151" width="11.453125" style="2"/>
    <col min="6152" max="6152" width="17.453125" style="2" customWidth="1"/>
    <col min="6153" max="6400" width="11.453125" style="2"/>
    <col min="6401" max="6401" width="24.453125" style="2" customWidth="1"/>
    <col min="6402" max="6402" width="16.453125" style="2" customWidth="1"/>
    <col min="6403" max="6403" width="15.453125" style="2" customWidth="1"/>
    <col min="6404" max="6404" width="13.26953125" style="2" customWidth="1"/>
    <col min="6405" max="6405" width="22.81640625" style="2" customWidth="1"/>
    <col min="6406" max="6406" width="14.1796875" style="2" customWidth="1"/>
    <col min="6407" max="6407" width="11.453125" style="2"/>
    <col min="6408" max="6408" width="17.453125" style="2" customWidth="1"/>
    <col min="6409" max="6656" width="11.453125" style="2"/>
    <col min="6657" max="6657" width="24.453125" style="2" customWidth="1"/>
    <col min="6658" max="6658" width="16.453125" style="2" customWidth="1"/>
    <col min="6659" max="6659" width="15.453125" style="2" customWidth="1"/>
    <col min="6660" max="6660" width="13.26953125" style="2" customWidth="1"/>
    <col min="6661" max="6661" width="22.81640625" style="2" customWidth="1"/>
    <col min="6662" max="6662" width="14.1796875" style="2" customWidth="1"/>
    <col min="6663" max="6663" width="11.453125" style="2"/>
    <col min="6664" max="6664" width="17.453125" style="2" customWidth="1"/>
    <col min="6665" max="6912" width="11.453125" style="2"/>
    <col min="6913" max="6913" width="24.453125" style="2" customWidth="1"/>
    <col min="6914" max="6914" width="16.453125" style="2" customWidth="1"/>
    <col min="6915" max="6915" width="15.453125" style="2" customWidth="1"/>
    <col min="6916" max="6916" width="13.26953125" style="2" customWidth="1"/>
    <col min="6917" max="6917" width="22.81640625" style="2" customWidth="1"/>
    <col min="6918" max="6918" width="14.1796875" style="2" customWidth="1"/>
    <col min="6919" max="6919" width="11.453125" style="2"/>
    <col min="6920" max="6920" width="17.453125" style="2" customWidth="1"/>
    <col min="6921" max="7168" width="11.453125" style="2"/>
    <col min="7169" max="7169" width="24.453125" style="2" customWidth="1"/>
    <col min="7170" max="7170" width="16.453125" style="2" customWidth="1"/>
    <col min="7171" max="7171" width="15.453125" style="2" customWidth="1"/>
    <col min="7172" max="7172" width="13.26953125" style="2" customWidth="1"/>
    <col min="7173" max="7173" width="22.81640625" style="2" customWidth="1"/>
    <col min="7174" max="7174" width="14.1796875" style="2" customWidth="1"/>
    <col min="7175" max="7175" width="11.453125" style="2"/>
    <col min="7176" max="7176" width="17.453125" style="2" customWidth="1"/>
    <col min="7177" max="7424" width="11.453125" style="2"/>
    <col min="7425" max="7425" width="24.453125" style="2" customWidth="1"/>
    <col min="7426" max="7426" width="16.453125" style="2" customWidth="1"/>
    <col min="7427" max="7427" width="15.453125" style="2" customWidth="1"/>
    <col min="7428" max="7428" width="13.26953125" style="2" customWidth="1"/>
    <col min="7429" max="7429" width="22.81640625" style="2" customWidth="1"/>
    <col min="7430" max="7430" width="14.1796875" style="2" customWidth="1"/>
    <col min="7431" max="7431" width="11.453125" style="2"/>
    <col min="7432" max="7432" width="17.453125" style="2" customWidth="1"/>
    <col min="7433" max="7680" width="11.453125" style="2"/>
    <col min="7681" max="7681" width="24.453125" style="2" customWidth="1"/>
    <col min="7682" max="7682" width="16.453125" style="2" customWidth="1"/>
    <col min="7683" max="7683" width="15.453125" style="2" customWidth="1"/>
    <col min="7684" max="7684" width="13.26953125" style="2" customWidth="1"/>
    <col min="7685" max="7685" width="22.81640625" style="2" customWidth="1"/>
    <col min="7686" max="7686" width="14.1796875" style="2" customWidth="1"/>
    <col min="7687" max="7687" width="11.453125" style="2"/>
    <col min="7688" max="7688" width="17.453125" style="2" customWidth="1"/>
    <col min="7689" max="7936" width="11.453125" style="2"/>
    <col min="7937" max="7937" width="24.453125" style="2" customWidth="1"/>
    <col min="7938" max="7938" width="16.453125" style="2" customWidth="1"/>
    <col min="7939" max="7939" width="15.453125" style="2" customWidth="1"/>
    <col min="7940" max="7940" width="13.26953125" style="2" customWidth="1"/>
    <col min="7941" max="7941" width="22.81640625" style="2" customWidth="1"/>
    <col min="7942" max="7942" width="14.1796875" style="2" customWidth="1"/>
    <col min="7943" max="7943" width="11.453125" style="2"/>
    <col min="7944" max="7944" width="17.453125" style="2" customWidth="1"/>
    <col min="7945" max="8192" width="11.453125" style="2"/>
    <col min="8193" max="8193" width="24.453125" style="2" customWidth="1"/>
    <col min="8194" max="8194" width="16.453125" style="2" customWidth="1"/>
    <col min="8195" max="8195" width="15.453125" style="2" customWidth="1"/>
    <col min="8196" max="8196" width="13.26953125" style="2" customWidth="1"/>
    <col min="8197" max="8197" width="22.81640625" style="2" customWidth="1"/>
    <col min="8198" max="8198" width="14.1796875" style="2" customWidth="1"/>
    <col min="8199" max="8199" width="11.453125" style="2"/>
    <col min="8200" max="8200" width="17.453125" style="2" customWidth="1"/>
    <col min="8201" max="8448" width="11.453125" style="2"/>
    <col min="8449" max="8449" width="24.453125" style="2" customWidth="1"/>
    <col min="8450" max="8450" width="16.453125" style="2" customWidth="1"/>
    <col min="8451" max="8451" width="15.453125" style="2" customWidth="1"/>
    <col min="8452" max="8452" width="13.26953125" style="2" customWidth="1"/>
    <col min="8453" max="8453" width="22.81640625" style="2" customWidth="1"/>
    <col min="8454" max="8454" width="14.1796875" style="2" customWidth="1"/>
    <col min="8455" max="8455" width="11.453125" style="2"/>
    <col min="8456" max="8456" width="17.453125" style="2" customWidth="1"/>
    <col min="8457" max="8704" width="11.453125" style="2"/>
    <col min="8705" max="8705" width="24.453125" style="2" customWidth="1"/>
    <col min="8706" max="8706" width="16.453125" style="2" customWidth="1"/>
    <col min="8707" max="8707" width="15.453125" style="2" customWidth="1"/>
    <col min="8708" max="8708" width="13.26953125" style="2" customWidth="1"/>
    <col min="8709" max="8709" width="22.81640625" style="2" customWidth="1"/>
    <col min="8710" max="8710" width="14.1796875" style="2" customWidth="1"/>
    <col min="8711" max="8711" width="11.453125" style="2"/>
    <col min="8712" max="8712" width="17.453125" style="2" customWidth="1"/>
    <col min="8713" max="8960" width="11.453125" style="2"/>
    <col min="8961" max="8961" width="24.453125" style="2" customWidth="1"/>
    <col min="8962" max="8962" width="16.453125" style="2" customWidth="1"/>
    <col min="8963" max="8963" width="15.453125" style="2" customWidth="1"/>
    <col min="8964" max="8964" width="13.26953125" style="2" customWidth="1"/>
    <col min="8965" max="8965" width="22.81640625" style="2" customWidth="1"/>
    <col min="8966" max="8966" width="14.1796875" style="2" customWidth="1"/>
    <col min="8967" max="8967" width="11.453125" style="2"/>
    <col min="8968" max="8968" width="17.453125" style="2" customWidth="1"/>
    <col min="8969" max="9216" width="11.453125" style="2"/>
    <col min="9217" max="9217" width="24.453125" style="2" customWidth="1"/>
    <col min="9218" max="9218" width="16.453125" style="2" customWidth="1"/>
    <col min="9219" max="9219" width="15.453125" style="2" customWidth="1"/>
    <col min="9220" max="9220" width="13.26953125" style="2" customWidth="1"/>
    <col min="9221" max="9221" width="22.81640625" style="2" customWidth="1"/>
    <col min="9222" max="9222" width="14.1796875" style="2" customWidth="1"/>
    <col min="9223" max="9223" width="11.453125" style="2"/>
    <col min="9224" max="9224" width="17.453125" style="2" customWidth="1"/>
    <col min="9225" max="9472" width="11.453125" style="2"/>
    <col min="9473" max="9473" width="24.453125" style="2" customWidth="1"/>
    <col min="9474" max="9474" width="16.453125" style="2" customWidth="1"/>
    <col min="9475" max="9475" width="15.453125" style="2" customWidth="1"/>
    <col min="9476" max="9476" width="13.26953125" style="2" customWidth="1"/>
    <col min="9477" max="9477" width="22.81640625" style="2" customWidth="1"/>
    <col min="9478" max="9478" width="14.1796875" style="2" customWidth="1"/>
    <col min="9479" max="9479" width="11.453125" style="2"/>
    <col min="9480" max="9480" width="17.453125" style="2" customWidth="1"/>
    <col min="9481" max="9728" width="11.453125" style="2"/>
    <col min="9729" max="9729" width="24.453125" style="2" customWidth="1"/>
    <col min="9730" max="9730" width="16.453125" style="2" customWidth="1"/>
    <col min="9731" max="9731" width="15.453125" style="2" customWidth="1"/>
    <col min="9732" max="9732" width="13.26953125" style="2" customWidth="1"/>
    <col min="9733" max="9733" width="22.81640625" style="2" customWidth="1"/>
    <col min="9734" max="9734" width="14.1796875" style="2" customWidth="1"/>
    <col min="9735" max="9735" width="11.453125" style="2"/>
    <col min="9736" max="9736" width="17.453125" style="2" customWidth="1"/>
    <col min="9737" max="9984" width="11.453125" style="2"/>
    <col min="9985" max="9985" width="24.453125" style="2" customWidth="1"/>
    <col min="9986" max="9986" width="16.453125" style="2" customWidth="1"/>
    <col min="9987" max="9987" width="15.453125" style="2" customWidth="1"/>
    <col min="9988" max="9988" width="13.26953125" style="2" customWidth="1"/>
    <col min="9989" max="9989" width="22.81640625" style="2" customWidth="1"/>
    <col min="9990" max="9990" width="14.1796875" style="2" customWidth="1"/>
    <col min="9991" max="9991" width="11.453125" style="2"/>
    <col min="9992" max="9992" width="17.453125" style="2" customWidth="1"/>
    <col min="9993" max="10240" width="11.453125" style="2"/>
    <col min="10241" max="10241" width="24.453125" style="2" customWidth="1"/>
    <col min="10242" max="10242" width="16.453125" style="2" customWidth="1"/>
    <col min="10243" max="10243" width="15.453125" style="2" customWidth="1"/>
    <col min="10244" max="10244" width="13.26953125" style="2" customWidth="1"/>
    <col min="10245" max="10245" width="22.81640625" style="2" customWidth="1"/>
    <col min="10246" max="10246" width="14.1796875" style="2" customWidth="1"/>
    <col min="10247" max="10247" width="11.453125" style="2"/>
    <col min="10248" max="10248" width="17.453125" style="2" customWidth="1"/>
    <col min="10249" max="10496" width="11.453125" style="2"/>
    <col min="10497" max="10497" width="24.453125" style="2" customWidth="1"/>
    <col min="10498" max="10498" width="16.453125" style="2" customWidth="1"/>
    <col min="10499" max="10499" width="15.453125" style="2" customWidth="1"/>
    <col min="10500" max="10500" width="13.26953125" style="2" customWidth="1"/>
    <col min="10501" max="10501" width="22.81640625" style="2" customWidth="1"/>
    <col min="10502" max="10502" width="14.1796875" style="2" customWidth="1"/>
    <col min="10503" max="10503" width="11.453125" style="2"/>
    <col min="10504" max="10504" width="17.453125" style="2" customWidth="1"/>
    <col min="10505" max="10752" width="11.453125" style="2"/>
    <col min="10753" max="10753" width="24.453125" style="2" customWidth="1"/>
    <col min="10754" max="10754" width="16.453125" style="2" customWidth="1"/>
    <col min="10755" max="10755" width="15.453125" style="2" customWidth="1"/>
    <col min="10756" max="10756" width="13.26953125" style="2" customWidth="1"/>
    <col min="10757" max="10757" width="22.81640625" style="2" customWidth="1"/>
    <col min="10758" max="10758" width="14.1796875" style="2" customWidth="1"/>
    <col min="10759" max="10759" width="11.453125" style="2"/>
    <col min="10760" max="10760" width="17.453125" style="2" customWidth="1"/>
    <col min="10761" max="11008" width="11.453125" style="2"/>
    <col min="11009" max="11009" width="24.453125" style="2" customWidth="1"/>
    <col min="11010" max="11010" width="16.453125" style="2" customWidth="1"/>
    <col min="11011" max="11011" width="15.453125" style="2" customWidth="1"/>
    <col min="11012" max="11012" width="13.26953125" style="2" customWidth="1"/>
    <col min="11013" max="11013" width="22.81640625" style="2" customWidth="1"/>
    <col min="11014" max="11014" width="14.1796875" style="2" customWidth="1"/>
    <col min="11015" max="11015" width="11.453125" style="2"/>
    <col min="11016" max="11016" width="17.453125" style="2" customWidth="1"/>
    <col min="11017" max="11264" width="11.453125" style="2"/>
    <col min="11265" max="11265" width="24.453125" style="2" customWidth="1"/>
    <col min="11266" max="11266" width="16.453125" style="2" customWidth="1"/>
    <col min="11267" max="11267" width="15.453125" style="2" customWidth="1"/>
    <col min="11268" max="11268" width="13.26953125" style="2" customWidth="1"/>
    <col min="11269" max="11269" width="22.81640625" style="2" customWidth="1"/>
    <col min="11270" max="11270" width="14.1796875" style="2" customWidth="1"/>
    <col min="11271" max="11271" width="11.453125" style="2"/>
    <col min="11272" max="11272" width="17.453125" style="2" customWidth="1"/>
    <col min="11273" max="11520" width="11.453125" style="2"/>
    <col min="11521" max="11521" width="24.453125" style="2" customWidth="1"/>
    <col min="11522" max="11522" width="16.453125" style="2" customWidth="1"/>
    <col min="11523" max="11523" width="15.453125" style="2" customWidth="1"/>
    <col min="11524" max="11524" width="13.26953125" style="2" customWidth="1"/>
    <col min="11525" max="11525" width="22.81640625" style="2" customWidth="1"/>
    <col min="11526" max="11526" width="14.1796875" style="2" customWidth="1"/>
    <col min="11527" max="11527" width="11.453125" style="2"/>
    <col min="11528" max="11528" width="17.453125" style="2" customWidth="1"/>
    <col min="11529" max="11776" width="11.453125" style="2"/>
    <col min="11777" max="11777" width="24.453125" style="2" customWidth="1"/>
    <col min="11778" max="11778" width="16.453125" style="2" customWidth="1"/>
    <col min="11779" max="11779" width="15.453125" style="2" customWidth="1"/>
    <col min="11780" max="11780" width="13.26953125" style="2" customWidth="1"/>
    <col min="11781" max="11781" width="22.81640625" style="2" customWidth="1"/>
    <col min="11782" max="11782" width="14.1796875" style="2" customWidth="1"/>
    <col min="11783" max="11783" width="11.453125" style="2"/>
    <col min="11784" max="11784" width="17.453125" style="2" customWidth="1"/>
    <col min="11785" max="12032" width="11.453125" style="2"/>
    <col min="12033" max="12033" width="24.453125" style="2" customWidth="1"/>
    <col min="12034" max="12034" width="16.453125" style="2" customWidth="1"/>
    <col min="12035" max="12035" width="15.453125" style="2" customWidth="1"/>
    <col min="12036" max="12036" width="13.26953125" style="2" customWidth="1"/>
    <col min="12037" max="12037" width="22.81640625" style="2" customWidth="1"/>
    <col min="12038" max="12038" width="14.1796875" style="2" customWidth="1"/>
    <col min="12039" max="12039" width="11.453125" style="2"/>
    <col min="12040" max="12040" width="17.453125" style="2" customWidth="1"/>
    <col min="12041" max="12288" width="11.453125" style="2"/>
    <col min="12289" max="12289" width="24.453125" style="2" customWidth="1"/>
    <col min="12290" max="12290" width="16.453125" style="2" customWidth="1"/>
    <col min="12291" max="12291" width="15.453125" style="2" customWidth="1"/>
    <col min="12292" max="12292" width="13.26953125" style="2" customWidth="1"/>
    <col min="12293" max="12293" width="22.81640625" style="2" customWidth="1"/>
    <col min="12294" max="12294" width="14.1796875" style="2" customWidth="1"/>
    <col min="12295" max="12295" width="11.453125" style="2"/>
    <col min="12296" max="12296" width="17.453125" style="2" customWidth="1"/>
    <col min="12297" max="12544" width="11.453125" style="2"/>
    <col min="12545" max="12545" width="24.453125" style="2" customWidth="1"/>
    <col min="12546" max="12546" width="16.453125" style="2" customWidth="1"/>
    <col min="12547" max="12547" width="15.453125" style="2" customWidth="1"/>
    <col min="12548" max="12548" width="13.26953125" style="2" customWidth="1"/>
    <col min="12549" max="12549" width="22.81640625" style="2" customWidth="1"/>
    <col min="12550" max="12550" width="14.1796875" style="2" customWidth="1"/>
    <col min="12551" max="12551" width="11.453125" style="2"/>
    <col min="12552" max="12552" width="17.453125" style="2" customWidth="1"/>
    <col min="12553" max="12800" width="11.453125" style="2"/>
    <col min="12801" max="12801" width="24.453125" style="2" customWidth="1"/>
    <col min="12802" max="12802" width="16.453125" style="2" customWidth="1"/>
    <col min="12803" max="12803" width="15.453125" style="2" customWidth="1"/>
    <col min="12804" max="12804" width="13.26953125" style="2" customWidth="1"/>
    <col min="12805" max="12805" width="22.81640625" style="2" customWidth="1"/>
    <col min="12806" max="12806" width="14.1796875" style="2" customWidth="1"/>
    <col min="12807" max="12807" width="11.453125" style="2"/>
    <col min="12808" max="12808" width="17.453125" style="2" customWidth="1"/>
    <col min="12809" max="13056" width="11.453125" style="2"/>
    <col min="13057" max="13057" width="24.453125" style="2" customWidth="1"/>
    <col min="13058" max="13058" width="16.453125" style="2" customWidth="1"/>
    <col min="13059" max="13059" width="15.453125" style="2" customWidth="1"/>
    <col min="13060" max="13060" width="13.26953125" style="2" customWidth="1"/>
    <col min="13061" max="13061" width="22.81640625" style="2" customWidth="1"/>
    <col min="13062" max="13062" width="14.1796875" style="2" customWidth="1"/>
    <col min="13063" max="13063" width="11.453125" style="2"/>
    <col min="13064" max="13064" width="17.453125" style="2" customWidth="1"/>
    <col min="13065" max="13312" width="11.453125" style="2"/>
    <col min="13313" max="13313" width="24.453125" style="2" customWidth="1"/>
    <col min="13314" max="13314" width="16.453125" style="2" customWidth="1"/>
    <col min="13315" max="13315" width="15.453125" style="2" customWidth="1"/>
    <col min="13316" max="13316" width="13.26953125" style="2" customWidth="1"/>
    <col min="13317" max="13317" width="22.81640625" style="2" customWidth="1"/>
    <col min="13318" max="13318" width="14.1796875" style="2" customWidth="1"/>
    <col min="13319" max="13319" width="11.453125" style="2"/>
    <col min="13320" max="13320" width="17.453125" style="2" customWidth="1"/>
    <col min="13321" max="13568" width="11.453125" style="2"/>
    <col min="13569" max="13569" width="24.453125" style="2" customWidth="1"/>
    <col min="13570" max="13570" width="16.453125" style="2" customWidth="1"/>
    <col min="13571" max="13571" width="15.453125" style="2" customWidth="1"/>
    <col min="13572" max="13572" width="13.26953125" style="2" customWidth="1"/>
    <col min="13573" max="13573" width="22.81640625" style="2" customWidth="1"/>
    <col min="13574" max="13574" width="14.1796875" style="2" customWidth="1"/>
    <col min="13575" max="13575" width="11.453125" style="2"/>
    <col min="13576" max="13576" width="17.453125" style="2" customWidth="1"/>
    <col min="13577" max="13824" width="11.453125" style="2"/>
    <col min="13825" max="13825" width="24.453125" style="2" customWidth="1"/>
    <col min="13826" max="13826" width="16.453125" style="2" customWidth="1"/>
    <col min="13827" max="13827" width="15.453125" style="2" customWidth="1"/>
    <col min="13828" max="13828" width="13.26953125" style="2" customWidth="1"/>
    <col min="13829" max="13829" width="22.81640625" style="2" customWidth="1"/>
    <col min="13830" max="13830" width="14.1796875" style="2" customWidth="1"/>
    <col min="13831" max="13831" width="11.453125" style="2"/>
    <col min="13832" max="13832" width="17.453125" style="2" customWidth="1"/>
    <col min="13833" max="14080" width="11.453125" style="2"/>
    <col min="14081" max="14081" width="24.453125" style="2" customWidth="1"/>
    <col min="14082" max="14082" width="16.453125" style="2" customWidth="1"/>
    <col min="14083" max="14083" width="15.453125" style="2" customWidth="1"/>
    <col min="14084" max="14084" width="13.26953125" style="2" customWidth="1"/>
    <col min="14085" max="14085" width="22.81640625" style="2" customWidth="1"/>
    <col min="14086" max="14086" width="14.1796875" style="2" customWidth="1"/>
    <col min="14087" max="14087" width="11.453125" style="2"/>
    <col min="14088" max="14088" width="17.453125" style="2" customWidth="1"/>
    <col min="14089" max="14336" width="11.453125" style="2"/>
    <col min="14337" max="14337" width="24.453125" style="2" customWidth="1"/>
    <col min="14338" max="14338" width="16.453125" style="2" customWidth="1"/>
    <col min="14339" max="14339" width="15.453125" style="2" customWidth="1"/>
    <col min="14340" max="14340" width="13.26953125" style="2" customWidth="1"/>
    <col min="14341" max="14341" width="22.81640625" style="2" customWidth="1"/>
    <col min="14342" max="14342" width="14.1796875" style="2" customWidth="1"/>
    <col min="14343" max="14343" width="11.453125" style="2"/>
    <col min="14344" max="14344" width="17.453125" style="2" customWidth="1"/>
    <col min="14345" max="14592" width="11.453125" style="2"/>
    <col min="14593" max="14593" width="24.453125" style="2" customWidth="1"/>
    <col min="14594" max="14594" width="16.453125" style="2" customWidth="1"/>
    <col min="14595" max="14595" width="15.453125" style="2" customWidth="1"/>
    <col min="14596" max="14596" width="13.26953125" style="2" customWidth="1"/>
    <col min="14597" max="14597" width="22.81640625" style="2" customWidth="1"/>
    <col min="14598" max="14598" width="14.1796875" style="2" customWidth="1"/>
    <col min="14599" max="14599" width="11.453125" style="2"/>
    <col min="14600" max="14600" width="17.453125" style="2" customWidth="1"/>
    <col min="14601" max="14848" width="11.453125" style="2"/>
    <col min="14849" max="14849" width="24.453125" style="2" customWidth="1"/>
    <col min="14850" max="14850" width="16.453125" style="2" customWidth="1"/>
    <col min="14851" max="14851" width="15.453125" style="2" customWidth="1"/>
    <col min="14852" max="14852" width="13.26953125" style="2" customWidth="1"/>
    <col min="14853" max="14853" width="22.81640625" style="2" customWidth="1"/>
    <col min="14854" max="14854" width="14.1796875" style="2" customWidth="1"/>
    <col min="14855" max="14855" width="11.453125" style="2"/>
    <col min="14856" max="14856" width="17.453125" style="2" customWidth="1"/>
    <col min="14857" max="15104" width="11.453125" style="2"/>
    <col min="15105" max="15105" width="24.453125" style="2" customWidth="1"/>
    <col min="15106" max="15106" width="16.453125" style="2" customWidth="1"/>
    <col min="15107" max="15107" width="15.453125" style="2" customWidth="1"/>
    <col min="15108" max="15108" width="13.26953125" style="2" customWidth="1"/>
    <col min="15109" max="15109" width="22.81640625" style="2" customWidth="1"/>
    <col min="15110" max="15110" width="14.1796875" style="2" customWidth="1"/>
    <col min="15111" max="15111" width="11.453125" style="2"/>
    <col min="15112" max="15112" width="17.453125" style="2" customWidth="1"/>
    <col min="15113" max="15360" width="11.453125" style="2"/>
    <col min="15361" max="15361" width="24.453125" style="2" customWidth="1"/>
    <col min="15362" max="15362" width="16.453125" style="2" customWidth="1"/>
    <col min="15363" max="15363" width="15.453125" style="2" customWidth="1"/>
    <col min="15364" max="15364" width="13.26953125" style="2" customWidth="1"/>
    <col min="15365" max="15365" width="22.81640625" style="2" customWidth="1"/>
    <col min="15366" max="15366" width="14.1796875" style="2" customWidth="1"/>
    <col min="15367" max="15367" width="11.453125" style="2"/>
    <col min="15368" max="15368" width="17.453125" style="2" customWidth="1"/>
    <col min="15369" max="15616" width="11.453125" style="2"/>
    <col min="15617" max="15617" width="24.453125" style="2" customWidth="1"/>
    <col min="15618" max="15618" width="16.453125" style="2" customWidth="1"/>
    <col min="15619" max="15619" width="15.453125" style="2" customWidth="1"/>
    <col min="15620" max="15620" width="13.26953125" style="2" customWidth="1"/>
    <col min="15621" max="15621" width="22.81640625" style="2" customWidth="1"/>
    <col min="15622" max="15622" width="14.1796875" style="2" customWidth="1"/>
    <col min="15623" max="15623" width="11.453125" style="2"/>
    <col min="15624" max="15624" width="17.453125" style="2" customWidth="1"/>
    <col min="15625" max="15872" width="11.453125" style="2"/>
    <col min="15873" max="15873" width="24.453125" style="2" customWidth="1"/>
    <col min="15874" max="15874" width="16.453125" style="2" customWidth="1"/>
    <col min="15875" max="15875" width="15.453125" style="2" customWidth="1"/>
    <col min="15876" max="15876" width="13.26953125" style="2" customWidth="1"/>
    <col min="15877" max="15877" width="22.81640625" style="2" customWidth="1"/>
    <col min="15878" max="15878" width="14.1796875" style="2" customWidth="1"/>
    <col min="15879" max="15879" width="11.453125" style="2"/>
    <col min="15880" max="15880" width="17.453125" style="2" customWidth="1"/>
    <col min="15881" max="16128" width="11.453125" style="2"/>
    <col min="16129" max="16129" width="24.453125" style="2" customWidth="1"/>
    <col min="16130" max="16130" width="16.453125" style="2" customWidth="1"/>
    <col min="16131" max="16131" width="15.453125" style="2" customWidth="1"/>
    <col min="16132" max="16132" width="13.26953125" style="2" customWidth="1"/>
    <col min="16133" max="16133" width="22.81640625" style="2" customWidth="1"/>
    <col min="16134" max="16134" width="14.1796875" style="2" customWidth="1"/>
    <col min="16135" max="16135" width="11.453125" style="2"/>
    <col min="16136" max="16136" width="17.453125" style="2" customWidth="1"/>
    <col min="16137" max="16384" width="11.453125" style="2"/>
  </cols>
  <sheetData>
    <row r="1" spans="1:22" ht="6.75" customHeight="1" thickBot="1" x14ac:dyDescent="0.35"/>
    <row r="2" spans="1:22" ht="40.5" customHeight="1" thickBot="1" x14ac:dyDescent="0.35">
      <c r="A2" s="179" t="s">
        <v>31</v>
      </c>
      <c r="B2" s="180"/>
      <c r="C2" s="180"/>
      <c r="D2" s="180"/>
      <c r="E2" s="180"/>
      <c r="F2" s="180"/>
      <c r="G2" s="181"/>
      <c r="I2" s="129" t="s">
        <v>32</v>
      </c>
    </row>
    <row r="3" spans="1:22" ht="36" customHeight="1" thickBot="1" x14ac:dyDescent="0.35">
      <c r="A3" s="182" t="s">
        <v>79</v>
      </c>
      <c r="B3" s="183"/>
      <c r="C3" s="183"/>
      <c r="D3" s="183"/>
      <c r="E3" s="183"/>
      <c r="F3" s="183"/>
      <c r="G3" s="184"/>
      <c r="I3" s="130" t="s">
        <v>50</v>
      </c>
    </row>
    <row r="4" spans="1:22" ht="5.25" customHeight="1" x14ac:dyDescent="0.3"/>
    <row r="5" spans="1:22" ht="14.5" x14ac:dyDescent="0.35">
      <c r="A5" s="1" t="s">
        <v>48</v>
      </c>
    </row>
    <row r="6" spans="1:22" x14ac:dyDescent="0.3">
      <c r="A6" s="107" t="s">
        <v>49</v>
      </c>
    </row>
    <row r="7" spans="1:22" ht="52" x14ac:dyDescent="0.3">
      <c r="A7" s="80" t="s">
        <v>51</v>
      </c>
      <c r="B7" s="97" t="s">
        <v>26</v>
      </c>
      <c r="F7" s="25" t="s">
        <v>0</v>
      </c>
      <c r="G7" s="26" t="s">
        <v>1</v>
      </c>
      <c r="L7" s="98" t="s">
        <v>65</v>
      </c>
      <c r="M7" s="98" t="s">
        <v>66</v>
      </c>
      <c r="N7" s="98" t="s">
        <v>67</v>
      </c>
      <c r="O7" s="98" t="s">
        <v>68</v>
      </c>
      <c r="P7" s="98" t="s">
        <v>43</v>
      </c>
      <c r="Q7" s="136" t="s">
        <v>69</v>
      </c>
      <c r="R7" s="98" t="s">
        <v>70</v>
      </c>
      <c r="S7" s="98" t="s">
        <v>71</v>
      </c>
      <c r="T7" s="98" t="s">
        <v>72</v>
      </c>
      <c r="U7" s="98" t="s">
        <v>44</v>
      </c>
      <c r="V7" s="98" t="s">
        <v>73</v>
      </c>
    </row>
    <row r="8" spans="1:22" ht="15" customHeight="1" x14ac:dyDescent="0.3">
      <c r="A8" s="75"/>
      <c r="B8" s="99">
        <v>18</v>
      </c>
      <c r="F8" s="120">
        <v>1</v>
      </c>
      <c r="G8" s="121">
        <v>18</v>
      </c>
      <c r="L8" s="123">
        <v>3</v>
      </c>
      <c r="M8" s="123">
        <v>6</v>
      </c>
      <c r="N8" s="123">
        <v>9</v>
      </c>
      <c r="O8" s="123">
        <v>12</v>
      </c>
      <c r="P8" s="123">
        <v>15</v>
      </c>
      <c r="Q8" s="154">
        <v>18</v>
      </c>
      <c r="R8" s="123">
        <v>21</v>
      </c>
      <c r="S8" s="123">
        <v>24</v>
      </c>
      <c r="T8" s="123">
        <v>27</v>
      </c>
      <c r="U8" s="123">
        <v>30</v>
      </c>
      <c r="V8" s="123">
        <v>33</v>
      </c>
    </row>
    <row r="9" spans="1:22" ht="12.75" customHeight="1" x14ac:dyDescent="0.3">
      <c r="A9" s="178" t="s">
        <v>59</v>
      </c>
      <c r="B9" s="100">
        <v>16.806580570476154</v>
      </c>
      <c r="F9" s="17"/>
      <c r="G9" s="18" t="s">
        <v>6</v>
      </c>
      <c r="H9" s="34">
        <f>G8*F8</f>
        <v>18</v>
      </c>
      <c r="I9" s="19" t="str">
        <f>G7</f>
        <v>meses</v>
      </c>
      <c r="L9" s="122">
        <v>2.9753593429158109</v>
      </c>
      <c r="M9" s="122">
        <v>5.8853568579238544</v>
      </c>
      <c r="N9" s="122">
        <v>8.7167132504230622</v>
      </c>
      <c r="O9" s="122">
        <v>11.477818250949815</v>
      </c>
      <c r="P9" s="122">
        <v>14.177011609994359</v>
      </c>
      <c r="Q9" s="155">
        <v>16.806580570476154</v>
      </c>
      <c r="R9" s="122">
        <v>19.379143380993387</v>
      </c>
      <c r="S9" s="122">
        <v>21.891865029888294</v>
      </c>
      <c r="T9" s="122">
        <v>24.299961408760954</v>
      </c>
      <c r="U9" s="122">
        <v>26.604412613817665</v>
      </c>
      <c r="V9" s="122">
        <v>28.866964706055164</v>
      </c>
    </row>
    <row r="10" spans="1:22" x14ac:dyDescent="0.3">
      <c r="A10" s="178"/>
      <c r="B10" s="100">
        <v>16.03953550835908</v>
      </c>
      <c r="L10" s="122">
        <v>2.9693251533742333</v>
      </c>
      <c r="M10" s="122">
        <v>5.8431522915914833</v>
      </c>
      <c r="N10" s="122">
        <v>8.592986554598987</v>
      </c>
      <c r="O10" s="122">
        <v>11.191851967241442</v>
      </c>
      <c r="P10" s="122">
        <v>13.659745325744943</v>
      </c>
      <c r="Q10" s="155">
        <v>16.03953550835908</v>
      </c>
      <c r="R10" s="122">
        <v>18.348509416924301</v>
      </c>
      <c r="S10" s="122">
        <v>20.597731623169693</v>
      </c>
      <c r="T10" s="122">
        <v>22.756436790170643</v>
      </c>
      <c r="U10" s="122">
        <v>24.800547852180149</v>
      </c>
      <c r="V10" s="122">
        <v>26.782716154734821</v>
      </c>
    </row>
    <row r="11" spans="1:22" ht="39" x14ac:dyDescent="0.3">
      <c r="D11" s="82" t="s">
        <v>10</v>
      </c>
      <c r="E11" s="83" t="s">
        <v>40</v>
      </c>
      <c r="F11" s="5"/>
      <c r="H11" s="83" t="s">
        <v>11</v>
      </c>
      <c r="I11" s="5"/>
      <c r="L11" s="152" t="s">
        <v>42</v>
      </c>
      <c r="M11" s="152" t="s">
        <v>42</v>
      </c>
      <c r="N11" s="152" t="s">
        <v>42</v>
      </c>
      <c r="O11" s="153" t="s">
        <v>42</v>
      </c>
      <c r="P11" s="153" t="s">
        <v>42</v>
      </c>
      <c r="Q11" s="153" t="s">
        <v>42</v>
      </c>
      <c r="R11" s="153" t="s">
        <v>42</v>
      </c>
      <c r="S11" s="153" t="s">
        <v>42</v>
      </c>
      <c r="T11" s="153" t="s">
        <v>42</v>
      </c>
      <c r="U11" s="153" t="s">
        <v>42</v>
      </c>
      <c r="V11" s="153" t="s">
        <v>42</v>
      </c>
    </row>
    <row r="12" spans="1:22" ht="15" customHeight="1" x14ac:dyDescent="0.3">
      <c r="C12" s="4" t="s">
        <v>7</v>
      </c>
      <c r="D12" s="5">
        <f>B8</f>
        <v>18</v>
      </c>
      <c r="E12" s="20">
        <f>H9</f>
        <v>18</v>
      </c>
      <c r="F12" s="5" t="str">
        <f>G7</f>
        <v>meses</v>
      </c>
      <c r="H12" s="6">
        <f>G8-E12</f>
        <v>0</v>
      </c>
      <c r="I12" s="5" t="str">
        <f>G7</f>
        <v>meses</v>
      </c>
      <c r="R12" s="8"/>
    </row>
    <row r="13" spans="1:22" ht="12.75" customHeight="1" x14ac:dyDescent="0.3">
      <c r="A13" s="178" t="s">
        <v>59</v>
      </c>
      <c r="B13" s="80"/>
      <c r="C13" s="117" t="s">
        <v>60</v>
      </c>
      <c r="D13" s="118">
        <f>B9</f>
        <v>16.806580570476154</v>
      </c>
      <c r="E13" s="7">
        <f>D13*E12/D12</f>
        <v>16.806580570476154</v>
      </c>
      <c r="F13" s="5" t="str">
        <f>G7</f>
        <v>meses</v>
      </c>
      <c r="H13" s="6">
        <f>G8-E13</f>
        <v>1.1934194295238463</v>
      </c>
      <c r="I13" s="5" t="str">
        <f>G7</f>
        <v>meses</v>
      </c>
    </row>
    <row r="14" spans="1:22" x14ac:dyDescent="0.3">
      <c r="A14" s="178"/>
      <c r="B14" s="80"/>
      <c r="C14" s="117" t="s">
        <v>61</v>
      </c>
      <c r="D14" s="118">
        <f>B10</f>
        <v>16.03953550835908</v>
      </c>
      <c r="E14" s="7">
        <f>D14*E12/D12</f>
        <v>16.03953550835908</v>
      </c>
      <c r="F14" s="5" t="str">
        <f>G7</f>
        <v>meses</v>
      </c>
      <c r="H14" s="6">
        <f>G8-E14</f>
        <v>1.96046449164092</v>
      </c>
      <c r="I14" s="6" t="str">
        <f>G7</f>
        <v>meses</v>
      </c>
    </row>
    <row r="15" spans="1:22" x14ac:dyDescent="0.3">
      <c r="I15" s="8"/>
    </row>
    <row r="16" spans="1:22" x14ac:dyDescent="0.3">
      <c r="E16" s="9" t="s">
        <v>2</v>
      </c>
      <c r="F16" s="32">
        <f>E13-E14</f>
        <v>0.76704506211707368</v>
      </c>
      <c r="G16" s="10" t="str">
        <f>F13</f>
        <v>meses</v>
      </c>
      <c r="H16" s="10" t="s">
        <v>3</v>
      </c>
      <c r="I16" s="11">
        <f>H9</f>
        <v>18</v>
      </c>
      <c r="J16" s="12" t="str">
        <f>G7</f>
        <v>meses</v>
      </c>
    </row>
    <row r="17" spans="1:14" x14ac:dyDescent="0.3">
      <c r="E17" s="13"/>
      <c r="F17" s="132">
        <f>F16*(365.25/12)</f>
        <v>23.346934078188429</v>
      </c>
      <c r="G17" s="21" t="s">
        <v>4</v>
      </c>
      <c r="H17" s="14" t="s">
        <v>5</v>
      </c>
      <c r="I17" s="15">
        <f>H9</f>
        <v>18</v>
      </c>
      <c r="J17" s="16" t="str">
        <f>G7</f>
        <v>meses</v>
      </c>
    </row>
    <row r="18" spans="1:14" ht="13.5" thickBot="1" x14ac:dyDescent="0.35"/>
    <row r="19" spans="1:14" ht="61.5" customHeight="1" thickBot="1" x14ac:dyDescent="0.35">
      <c r="A19" s="185" t="s">
        <v>53</v>
      </c>
      <c r="B19" s="186"/>
      <c r="C19" s="186"/>
      <c r="D19" s="186"/>
      <c r="E19" s="187"/>
      <c r="F19" s="33"/>
      <c r="G19" s="188" t="s">
        <v>54</v>
      </c>
      <c r="H19" s="189"/>
      <c r="I19" s="190"/>
      <c r="J19" s="33"/>
      <c r="K19" s="33"/>
    </row>
    <row r="20" spans="1:14" ht="48.5" customHeight="1" x14ac:dyDescent="0.3">
      <c r="A20" s="141"/>
      <c r="B20" s="201" t="s">
        <v>57</v>
      </c>
      <c r="C20" s="201" t="s">
        <v>58</v>
      </c>
      <c r="D20" s="84"/>
      <c r="E20" s="84"/>
      <c r="F20" s="33"/>
      <c r="G20" s="176" t="s">
        <v>80</v>
      </c>
      <c r="H20" s="176" t="s">
        <v>81</v>
      </c>
      <c r="I20" s="84"/>
      <c r="J20" s="84"/>
      <c r="K20" s="84"/>
    </row>
    <row r="21" spans="1:14" ht="39" x14ac:dyDescent="0.3">
      <c r="A21" s="172" t="s">
        <v>8</v>
      </c>
      <c r="B21" s="202" t="s">
        <v>33</v>
      </c>
      <c r="C21" s="29" t="s">
        <v>33</v>
      </c>
      <c r="D21" s="174" t="s">
        <v>34</v>
      </c>
      <c r="E21" s="29" t="s">
        <v>34</v>
      </c>
      <c r="F21" s="33"/>
      <c r="G21" s="30" t="s">
        <v>35</v>
      </c>
      <c r="H21" s="30" t="s">
        <v>35</v>
      </c>
      <c r="I21" s="29" t="s">
        <v>36</v>
      </c>
      <c r="J21" s="33"/>
      <c r="K21" s="33"/>
      <c r="N21" s="108"/>
    </row>
    <row r="22" spans="1:14" x14ac:dyDescent="0.3">
      <c r="A22" s="173" t="str">
        <f>CONCATENATE(G8," ",G7)</f>
        <v>18 meses</v>
      </c>
      <c r="B22" s="62" t="str">
        <f>F13</f>
        <v>meses</v>
      </c>
      <c r="C22" s="31" t="str">
        <f>F13</f>
        <v>meses</v>
      </c>
      <c r="D22" s="175" t="str">
        <f>G16</f>
        <v>meses</v>
      </c>
      <c r="E22" s="31" t="str">
        <f>G17</f>
        <v>días</v>
      </c>
      <c r="F22" s="33"/>
      <c r="G22" s="31" t="str">
        <f>G7</f>
        <v>meses</v>
      </c>
      <c r="H22" s="31" t="str">
        <f>G7</f>
        <v>meses</v>
      </c>
      <c r="I22" s="31" t="str">
        <f>G7</f>
        <v>meses</v>
      </c>
      <c r="J22" s="33"/>
      <c r="K22" s="33"/>
    </row>
    <row r="23" spans="1:14" s="24" customFormat="1" ht="5.25" customHeight="1" x14ac:dyDescent="0.3">
      <c r="A23" s="85"/>
      <c r="B23" s="124"/>
      <c r="C23" s="124"/>
      <c r="D23" s="124"/>
      <c r="E23" s="124"/>
      <c r="F23" s="33"/>
      <c r="G23" s="84"/>
      <c r="H23" s="85"/>
      <c r="I23" s="85"/>
      <c r="J23" s="33"/>
      <c r="K23" s="33"/>
      <c r="L23" s="2"/>
      <c r="M23" s="2"/>
      <c r="N23" s="2"/>
    </row>
    <row r="24" spans="1:14" ht="79.5" customHeight="1" x14ac:dyDescent="0.35">
      <c r="A24" s="131" t="str">
        <f>A7</f>
        <v>Supervivencia Libre de recurrencia (SLr) en tiempo medio de Supervivencia Libre del evento "recurrencia o muerte"</v>
      </c>
      <c r="B24" s="125">
        <f>E13</f>
        <v>16.806580570476154</v>
      </c>
      <c r="C24" s="125">
        <f>E14</f>
        <v>16.03953550835908</v>
      </c>
      <c r="D24" s="125">
        <f>F16</f>
        <v>0.76704506211707368</v>
      </c>
      <c r="E24" s="126">
        <f>F17</f>
        <v>23.346934078188429</v>
      </c>
      <c r="F24" s="77"/>
      <c r="G24" s="156" t="s">
        <v>77</v>
      </c>
      <c r="H24" s="156" t="s">
        <v>77</v>
      </c>
      <c r="I24" s="125" t="s">
        <v>76</v>
      </c>
      <c r="J24" s="33"/>
      <c r="K24" s="33"/>
    </row>
    <row r="25" spans="1:14" ht="3.5" customHeight="1" x14ac:dyDescent="0.3">
      <c r="A25" s="86"/>
      <c r="B25" s="87"/>
      <c r="C25" s="87"/>
      <c r="D25" s="87"/>
      <c r="E25" s="33"/>
      <c r="F25" s="33"/>
      <c r="G25" s="33"/>
      <c r="H25" s="33"/>
      <c r="I25" s="33"/>
      <c r="J25" s="33"/>
      <c r="K25" s="33"/>
    </row>
    <row r="26" spans="1:14" ht="22.5" customHeight="1" x14ac:dyDescent="0.3">
      <c r="A26" s="177" t="s">
        <v>37</v>
      </c>
      <c r="B26" s="177"/>
      <c r="C26" s="177"/>
      <c r="D26" s="177"/>
      <c r="E26" s="177"/>
      <c r="F26" s="33"/>
      <c r="G26" s="33"/>
      <c r="H26" s="33"/>
      <c r="I26" s="33"/>
      <c r="J26" s="33"/>
      <c r="K26" s="33"/>
    </row>
    <row r="27" spans="1:14" x14ac:dyDescent="0.3">
      <c r="A27" s="33"/>
      <c r="B27" s="33"/>
      <c r="C27" s="33"/>
      <c r="D27" s="33"/>
      <c r="E27" s="33"/>
      <c r="F27" s="33"/>
      <c r="G27" s="103" t="s">
        <v>24</v>
      </c>
      <c r="H27" s="63" t="str">
        <f>F12</f>
        <v>meses</v>
      </c>
      <c r="I27" s="33"/>
      <c r="J27" s="33"/>
      <c r="K27" s="63" t="s">
        <v>4</v>
      </c>
    </row>
    <row r="28" spans="1:14" x14ac:dyDescent="0.3">
      <c r="A28" s="33"/>
      <c r="B28" s="33"/>
      <c r="C28" s="33"/>
      <c r="D28" s="33"/>
      <c r="E28" s="33"/>
      <c r="F28" s="33"/>
      <c r="G28" s="157" t="s">
        <v>9</v>
      </c>
      <c r="H28" s="204">
        <f>G8-H29-H30</f>
        <v>1.1934194295238463</v>
      </c>
      <c r="I28" s="159">
        <f>H28/H31</f>
        <v>6.630107941799146E-2</v>
      </c>
      <c r="J28" s="160"/>
      <c r="K28" s="161">
        <f>H28*365.25/12</f>
        <v>36.32470388613207</v>
      </c>
    </row>
    <row r="29" spans="1:14" x14ac:dyDescent="0.3">
      <c r="A29" s="33"/>
      <c r="B29" s="33"/>
      <c r="C29" s="33"/>
      <c r="D29" s="33"/>
      <c r="E29" s="33"/>
      <c r="F29" s="104"/>
      <c r="G29" s="65" t="s">
        <v>38</v>
      </c>
      <c r="H29" s="203">
        <f>D24</f>
        <v>0.76704506211707368</v>
      </c>
      <c r="I29" s="66">
        <f>H29/H31</f>
        <v>4.261361456205965E-2</v>
      </c>
      <c r="J29" s="64"/>
      <c r="K29" s="67">
        <f t="shared" ref="K29:K31" si="0">H29*365.25/12</f>
        <v>23.346934078188429</v>
      </c>
    </row>
    <row r="30" spans="1:14" x14ac:dyDescent="0.3">
      <c r="A30" s="33"/>
      <c r="B30" s="33"/>
      <c r="C30" s="33"/>
      <c r="D30" s="33"/>
      <c r="E30" s="33"/>
      <c r="F30" s="105"/>
      <c r="G30" s="69" t="s">
        <v>39</v>
      </c>
      <c r="H30" s="205">
        <f>C24</f>
        <v>16.03953550835908</v>
      </c>
      <c r="I30" s="71">
        <f>H30/H31</f>
        <v>0.89108530601994884</v>
      </c>
      <c r="J30" s="68"/>
      <c r="K30" s="72">
        <f t="shared" si="0"/>
        <v>488.2033620356795</v>
      </c>
    </row>
    <row r="31" spans="1:14" x14ac:dyDescent="0.3">
      <c r="A31" s="33"/>
      <c r="B31" s="33"/>
      <c r="C31" s="33"/>
      <c r="D31" s="33"/>
      <c r="E31" s="33"/>
      <c r="F31" s="63"/>
      <c r="G31" s="63"/>
      <c r="H31" s="128">
        <f>SUM(H28:H30)</f>
        <v>18</v>
      </c>
      <c r="I31" s="33"/>
      <c r="J31" s="33"/>
      <c r="K31" s="73">
        <f t="shared" si="0"/>
        <v>547.875</v>
      </c>
    </row>
    <row r="32" spans="1:14" x14ac:dyDescent="0.3">
      <c r="A32" s="33"/>
      <c r="B32" s="33"/>
      <c r="C32" s="33"/>
      <c r="D32" s="33"/>
      <c r="E32" s="33"/>
      <c r="F32" s="33"/>
      <c r="G32" s="33"/>
      <c r="H32" s="106"/>
      <c r="I32" s="33"/>
      <c r="J32" s="33"/>
      <c r="K32" s="33"/>
    </row>
    <row r="33" spans="1:11" x14ac:dyDescent="0.3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x14ac:dyDescent="0.3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x14ac:dyDescent="0.3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x14ac:dyDescent="0.3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x14ac:dyDescent="0.3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x14ac:dyDescent="0.3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x14ac:dyDescent="0.3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x14ac:dyDescent="0.3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x14ac:dyDescent="0.3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x14ac:dyDescent="0.3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x14ac:dyDescent="0.3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x14ac:dyDescent="0.3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x14ac:dyDescent="0.3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5" x14ac:dyDescent="0.3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5" x14ac:dyDescent="0.3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5" x14ac:dyDescent="0.3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5" x14ac:dyDescent="0.3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5" x14ac:dyDescent="0.3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5" x14ac:dyDescent="0.3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5" x14ac:dyDescent="0.3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5" x14ac:dyDescent="0.3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61" spans="1:15" x14ac:dyDescent="0.3">
      <c r="L61" s="149">
        <v>3</v>
      </c>
      <c r="M61" s="122">
        <v>2.9753593429158109</v>
      </c>
      <c r="N61" s="122">
        <v>2.9693251533742333</v>
      </c>
      <c r="O61" s="150" t="s">
        <v>42</v>
      </c>
    </row>
    <row r="62" spans="1:15" x14ac:dyDescent="0.3">
      <c r="L62" s="149">
        <v>6</v>
      </c>
      <c r="M62" s="122">
        <v>5.8853568579238544</v>
      </c>
      <c r="N62" s="122">
        <v>5.8431522915914833</v>
      </c>
      <c r="O62" s="150" t="s">
        <v>42</v>
      </c>
    </row>
    <row r="63" spans="1:15" x14ac:dyDescent="0.3">
      <c r="L63" s="149">
        <v>9</v>
      </c>
      <c r="M63" s="122">
        <v>8.7167132504230622</v>
      </c>
      <c r="N63" s="122">
        <v>8.592986554598987</v>
      </c>
      <c r="O63" s="150" t="s">
        <v>42</v>
      </c>
    </row>
    <row r="64" spans="1:15" x14ac:dyDescent="0.3">
      <c r="L64" s="149">
        <v>12</v>
      </c>
      <c r="M64" s="122">
        <v>11.477818250949815</v>
      </c>
      <c r="N64" s="122">
        <v>11.191851967241442</v>
      </c>
      <c r="O64" s="151" t="s">
        <v>42</v>
      </c>
    </row>
    <row r="65" spans="12:15" x14ac:dyDescent="0.3">
      <c r="L65" s="149">
        <v>15</v>
      </c>
      <c r="M65" s="122">
        <v>14.177011609994359</v>
      </c>
      <c r="N65" s="122">
        <v>13.659745325744943</v>
      </c>
      <c r="O65" s="151" t="s">
        <v>42</v>
      </c>
    </row>
    <row r="66" spans="12:15" x14ac:dyDescent="0.3">
      <c r="L66" s="149">
        <v>18</v>
      </c>
      <c r="M66" s="122">
        <v>16.806580570476154</v>
      </c>
      <c r="N66" s="122">
        <v>16.03953550835908</v>
      </c>
      <c r="O66" s="151" t="s">
        <v>42</v>
      </c>
    </row>
    <row r="67" spans="12:15" x14ac:dyDescent="0.3">
      <c r="L67" s="149">
        <v>21</v>
      </c>
      <c r="M67" s="122">
        <v>19.379143380993387</v>
      </c>
      <c r="N67" s="122">
        <v>18.348509416924301</v>
      </c>
      <c r="O67" s="151" t="s">
        <v>42</v>
      </c>
    </row>
    <row r="68" spans="12:15" x14ac:dyDescent="0.3">
      <c r="L68" s="149">
        <v>24</v>
      </c>
      <c r="M68" s="122">
        <v>21.891865029888294</v>
      </c>
      <c r="N68" s="122">
        <v>20.597731623169693</v>
      </c>
      <c r="O68" s="151" t="s">
        <v>42</v>
      </c>
    </row>
    <row r="69" spans="12:15" x14ac:dyDescent="0.3">
      <c r="L69" s="149">
        <v>27</v>
      </c>
      <c r="M69" s="122">
        <v>24.299961408760954</v>
      </c>
      <c r="N69" s="122">
        <v>22.756436790170643</v>
      </c>
      <c r="O69" s="151" t="s">
        <v>42</v>
      </c>
    </row>
    <row r="70" spans="12:15" x14ac:dyDescent="0.3">
      <c r="L70" s="149">
        <v>30</v>
      </c>
      <c r="M70" s="122">
        <v>26.604412613817665</v>
      </c>
      <c r="N70" s="122">
        <v>24.800547852180149</v>
      </c>
      <c r="O70" s="151" t="s">
        <v>42</v>
      </c>
    </row>
    <row r="71" spans="12:15" x14ac:dyDescent="0.3">
      <c r="L71" s="149">
        <v>33</v>
      </c>
      <c r="M71" s="122">
        <v>28.866964706055164</v>
      </c>
      <c r="N71" s="122">
        <v>26.782716154734821</v>
      </c>
      <c r="O71" s="151" t="s">
        <v>42</v>
      </c>
    </row>
  </sheetData>
  <mergeCells count="7">
    <mergeCell ref="A26:E26"/>
    <mergeCell ref="A13:A14"/>
    <mergeCell ref="A2:G2"/>
    <mergeCell ref="A3:G3"/>
    <mergeCell ref="A9:A10"/>
    <mergeCell ref="A19:E19"/>
    <mergeCell ref="G19:I19"/>
  </mergeCells>
  <phoneticPr fontId="2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29001-B126-48BF-944C-BAEB20A118D4}">
  <dimension ref="B1:AN58"/>
  <sheetViews>
    <sheetView topLeftCell="A3" zoomScale="70" zoomScaleNormal="70" workbookViewId="0">
      <selection activeCell="B3" sqref="B3"/>
    </sheetView>
  </sheetViews>
  <sheetFormatPr baseColWidth="10" defaultRowHeight="14.5" x14ac:dyDescent="0.35"/>
  <cols>
    <col min="1" max="1" width="0.6328125" customWidth="1"/>
    <col min="2" max="2" width="20" customWidth="1"/>
    <col min="4" max="4" width="10.54296875" customWidth="1"/>
    <col min="5" max="5" width="15" customWidth="1"/>
    <col min="6" max="6" width="6.6328125" customWidth="1"/>
    <col min="7" max="7" width="3.7265625" customWidth="1"/>
    <col min="8" max="34" width="3.1796875" customWidth="1"/>
    <col min="35" max="35" width="3.90625" customWidth="1"/>
    <col min="36" max="36" width="3.26953125" customWidth="1"/>
    <col min="37" max="37" width="1.6328125" customWidth="1"/>
    <col min="38" max="42" width="3.7265625" customWidth="1"/>
    <col min="43" max="43" width="3.26953125" customWidth="1"/>
    <col min="47" max="47" width="7.453125" customWidth="1"/>
  </cols>
  <sheetData>
    <row r="1" spans="2:38" hidden="1" x14ac:dyDescent="0.35">
      <c r="B1" s="35" t="str">
        <f>C8</f>
        <v>meses</v>
      </c>
      <c r="C1" s="35" t="s">
        <v>12</v>
      </c>
      <c r="D1" s="35" t="s">
        <v>13</v>
      </c>
      <c r="E1" s="35" t="s">
        <v>14</v>
      </c>
      <c r="F1" s="35"/>
      <c r="G1" s="35"/>
      <c r="H1" s="35"/>
      <c r="I1" s="35"/>
      <c r="J1" s="35"/>
    </row>
    <row r="2" spans="2:38" hidden="1" x14ac:dyDescent="0.35">
      <c r="B2" s="35" t="s">
        <v>15</v>
      </c>
      <c r="C2" s="35" t="s">
        <v>16</v>
      </c>
      <c r="D2" s="35" t="s">
        <v>17</v>
      </c>
      <c r="E2" s="35" t="s">
        <v>18</v>
      </c>
      <c r="F2" s="35" t="str">
        <f>CONCATENATE(C2," ",C6," ",D2," ",C12," ",C8)</f>
        <v>puede representarse llegando los 12 pacientes, a los 18 meses</v>
      </c>
      <c r="G2" s="35"/>
      <c r="H2" s="35"/>
      <c r="I2" s="35"/>
      <c r="J2" s="35"/>
    </row>
    <row r="3" spans="2:38" ht="5" customHeight="1" thickBot="1" x14ac:dyDescent="0.4">
      <c r="B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2:38" ht="49.5" customHeight="1" thickBot="1" x14ac:dyDescent="0.4">
      <c r="B4" s="191" t="s">
        <v>74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3"/>
      <c r="AK4" s="127"/>
      <c r="AL4" s="127"/>
    </row>
    <row r="5" spans="2:38" ht="6.5" customHeight="1" x14ac:dyDescent="0.35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27"/>
      <c r="AL5" s="127"/>
    </row>
    <row r="6" spans="2:38" ht="26" x14ac:dyDescent="0.35">
      <c r="B6" s="88" t="s">
        <v>41</v>
      </c>
      <c r="C6" s="135">
        <f>F6+E6+D6</f>
        <v>12</v>
      </c>
      <c r="D6" s="138">
        <v>2</v>
      </c>
      <c r="E6" s="138">
        <v>1</v>
      </c>
      <c r="F6" s="140">
        <v>9</v>
      </c>
      <c r="H6" s="1"/>
      <c r="I6" s="1" t="s">
        <v>48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2:38" ht="15" customHeight="1" x14ac:dyDescent="0.35">
      <c r="B7" s="36"/>
      <c r="C7" s="109">
        <f>D9/D6</f>
        <v>7.1605165771430777</v>
      </c>
      <c r="D7" s="110">
        <f>D6*18</f>
        <v>36</v>
      </c>
      <c r="E7" s="111">
        <f>E9/(D6+E6)</f>
        <v>7.8418579665636798</v>
      </c>
      <c r="F7" s="112">
        <f>(D6+E6)*19</f>
        <v>57</v>
      </c>
      <c r="G7" s="36"/>
      <c r="H7" s="3"/>
      <c r="I7" s="107" t="s">
        <v>49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2:38" ht="39" x14ac:dyDescent="0.35">
      <c r="B8" s="78" t="s">
        <v>24</v>
      </c>
      <c r="C8" s="37" t="s">
        <v>1</v>
      </c>
      <c r="D8" s="38" t="str">
        <f>CONCATENATE(B1," ",C1," ",C6," ",D1)</f>
        <v>meses de los 12 del grupo Interv</v>
      </c>
      <c r="E8" s="38" t="str">
        <f>CONCATENATE(B1," ",C1," ",C6," ",E1)</f>
        <v>meses de los 12 del grupo Contr</v>
      </c>
      <c r="F8" s="114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2:38" ht="15" customHeight="1" x14ac:dyDescent="0.35">
      <c r="B9" s="39" t="s">
        <v>9</v>
      </c>
      <c r="C9" s="40">
        <v>1.1934194295238463</v>
      </c>
      <c r="D9" s="41">
        <f>C9*C6</f>
        <v>14.321033154286155</v>
      </c>
      <c r="E9" s="199">
        <f>(C9+C10)*C6</f>
        <v>23.52557389969104</v>
      </c>
      <c r="F9" s="115">
        <f>D9-D7</f>
        <v>-21.678966845713845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2:38" ht="15" customHeight="1" x14ac:dyDescent="0.35">
      <c r="B10" s="133" t="s">
        <v>38</v>
      </c>
      <c r="C10" s="40">
        <v>0.76704506211707368</v>
      </c>
      <c r="D10" s="200">
        <f>(C11+C10)*C6</f>
        <v>201.67896684571383</v>
      </c>
      <c r="E10" s="199"/>
      <c r="F10" s="116">
        <f>E9-F7</f>
        <v>-33.47442610030896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2:38" ht="15" customHeight="1" x14ac:dyDescent="0.35">
      <c r="B11" s="44" t="s">
        <v>39</v>
      </c>
      <c r="C11" s="45">
        <v>16.03953550835908</v>
      </c>
      <c r="D11" s="200"/>
      <c r="E11" s="46">
        <f>C11*C6</f>
        <v>192.47442610030896</v>
      </c>
      <c r="F11" s="116">
        <f>E9-D9</f>
        <v>9.2045407454048842</v>
      </c>
      <c r="G11" s="43"/>
      <c r="H11" s="43"/>
      <c r="I11" s="43"/>
      <c r="J11" s="43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spans="2:38" x14ac:dyDescent="0.35">
      <c r="B12" s="4"/>
      <c r="C12" s="47">
        <v>18</v>
      </c>
      <c r="D12" s="48">
        <f>D9+D10</f>
        <v>216</v>
      </c>
      <c r="E12" s="48">
        <f>E9+E11</f>
        <v>216</v>
      </c>
      <c r="F12" s="113"/>
      <c r="G12" s="49"/>
      <c r="H12" s="49"/>
      <c r="I12" s="49"/>
      <c r="J12" s="49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2:38" ht="9" customHeight="1" x14ac:dyDescent="0.35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spans="2:38" ht="15" thickBot="1" x14ac:dyDescent="0.4">
      <c r="B14" s="36"/>
      <c r="C14" s="36"/>
      <c r="D14" s="36"/>
      <c r="E14" s="36"/>
      <c r="F14" s="36"/>
      <c r="G14" s="50" t="s">
        <v>20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2:38" ht="36" customHeight="1" thickBot="1" x14ac:dyDescent="0.4">
      <c r="B15" s="36"/>
      <c r="C15" s="36"/>
      <c r="D15" s="36"/>
      <c r="E15" s="36"/>
      <c r="G15" s="194" t="str">
        <f>IF((AND(((C10+C11)/C12)&gt;((E6+F6)/C6),(C11/C12)&gt;(F6/C6))),F2,#REF!)</f>
        <v>puede representarse llegando los 12 pacientes, a los 18 meses</v>
      </c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6"/>
      <c r="T15" s="50"/>
      <c r="U15" s="50"/>
      <c r="V15" s="50"/>
      <c r="W15" s="50"/>
      <c r="X15" s="50"/>
    </row>
    <row r="16" spans="2:38" x14ac:dyDescent="0.35">
      <c r="G16" s="76"/>
      <c r="T16" s="50"/>
      <c r="U16" s="50"/>
      <c r="V16" s="50"/>
    </row>
    <row r="17" spans="2:40" ht="17.5" customHeight="1" x14ac:dyDescent="0.35">
      <c r="B17" s="146" t="s">
        <v>62</v>
      </c>
      <c r="C17" s="147"/>
      <c r="D17" s="148"/>
      <c r="H17" s="27" t="s">
        <v>45</v>
      </c>
      <c r="I17" s="27"/>
      <c r="J17" s="27"/>
      <c r="T17" s="101" t="s">
        <v>27</v>
      </c>
      <c r="W17" s="27" t="s">
        <v>82</v>
      </c>
      <c r="X17" s="101"/>
      <c r="Y17" s="101"/>
      <c r="AA17" s="50"/>
      <c r="AC17" s="27"/>
    </row>
    <row r="18" spans="2:40" ht="15.75" customHeight="1" thickBot="1" x14ac:dyDescent="0.4">
      <c r="B18" s="28" t="s">
        <v>60</v>
      </c>
      <c r="C18" s="28"/>
      <c r="D18" s="28"/>
      <c r="G18" s="94"/>
      <c r="H18" s="27" t="s">
        <v>29</v>
      </c>
      <c r="I18" s="27"/>
      <c r="J18" s="27"/>
      <c r="T18" s="50"/>
      <c r="U18" s="50"/>
      <c r="V18" s="50"/>
      <c r="W18" s="27" t="s">
        <v>29</v>
      </c>
      <c r="X18" s="27"/>
      <c r="Y18" s="27"/>
      <c r="AI18" s="27"/>
      <c r="AJ18" s="27"/>
      <c r="AK18" s="27"/>
      <c r="AL18" s="27"/>
      <c r="AM18" s="27"/>
    </row>
    <row r="19" spans="2:40" ht="14.5" customHeight="1" x14ac:dyDescent="0.35">
      <c r="B19" s="28" t="s">
        <v>61</v>
      </c>
      <c r="C19" s="28"/>
      <c r="D19" s="95"/>
      <c r="G19" s="94"/>
      <c r="H19" s="89">
        <v>1</v>
      </c>
      <c r="I19" s="89">
        <v>2</v>
      </c>
      <c r="J19" s="89">
        <v>3</v>
      </c>
      <c r="K19" s="89">
        <v>4</v>
      </c>
      <c r="L19" s="89">
        <v>5</v>
      </c>
      <c r="M19" s="89">
        <v>6</v>
      </c>
      <c r="N19" s="89">
        <v>7</v>
      </c>
      <c r="O19" s="89">
        <v>8</v>
      </c>
      <c r="P19" s="89">
        <v>9</v>
      </c>
      <c r="Q19" s="134">
        <v>10</v>
      </c>
      <c r="R19" s="89">
        <v>11</v>
      </c>
      <c r="S19" s="89">
        <v>12</v>
      </c>
      <c r="T19" s="119"/>
      <c r="U19" s="119"/>
      <c r="V19" s="119"/>
      <c r="W19" s="89">
        <v>1</v>
      </c>
      <c r="X19" s="89">
        <v>2</v>
      </c>
      <c r="Y19" s="89">
        <v>3</v>
      </c>
      <c r="Z19" s="89">
        <v>4</v>
      </c>
      <c r="AA19" s="89">
        <v>5</v>
      </c>
      <c r="AB19" s="89">
        <v>6</v>
      </c>
      <c r="AC19" s="89">
        <v>7</v>
      </c>
      <c r="AD19" s="89">
        <v>8</v>
      </c>
      <c r="AE19" s="89">
        <v>9</v>
      </c>
      <c r="AF19" s="134">
        <v>10</v>
      </c>
      <c r="AG19" s="89">
        <v>11</v>
      </c>
      <c r="AH19" s="89">
        <v>12</v>
      </c>
      <c r="AI19" s="50"/>
      <c r="AJ19" s="50"/>
      <c r="AK19" s="50"/>
      <c r="AL19" s="50"/>
      <c r="AM19" s="50"/>
      <c r="AN19" s="50"/>
    </row>
    <row r="20" spans="2:40" x14ac:dyDescent="0.35">
      <c r="F20" s="198" t="s">
        <v>28</v>
      </c>
      <c r="G20" s="51">
        <v>1</v>
      </c>
      <c r="H20" s="52"/>
      <c r="I20" s="52"/>
      <c r="J20" s="52"/>
      <c r="K20" s="52"/>
      <c r="L20" s="52"/>
      <c r="M20" s="52"/>
      <c r="N20" s="52"/>
      <c r="O20" s="52"/>
      <c r="P20" s="52"/>
      <c r="Q20" s="79"/>
      <c r="R20" s="52"/>
      <c r="S20" s="52"/>
      <c r="T20" s="119"/>
      <c r="U20" s="167">
        <v>18</v>
      </c>
      <c r="V20" s="119"/>
      <c r="W20" s="52"/>
      <c r="X20" s="52"/>
      <c r="Y20" s="52"/>
      <c r="Z20" s="52"/>
      <c r="AA20" s="52"/>
      <c r="AB20" s="52"/>
      <c r="AC20" s="52"/>
      <c r="AD20" s="52"/>
      <c r="AE20" s="52"/>
      <c r="AF20" s="79"/>
      <c r="AG20" s="52"/>
      <c r="AH20" s="52"/>
      <c r="AI20" s="51">
        <v>1</v>
      </c>
      <c r="AJ20" s="197" t="s">
        <v>28</v>
      </c>
      <c r="AK20" s="50"/>
      <c r="AL20" s="50"/>
      <c r="AM20" s="50"/>
      <c r="AN20" s="50"/>
    </row>
    <row r="21" spans="2:40" ht="15" thickBot="1" x14ac:dyDescent="0.4">
      <c r="F21" s="198"/>
      <c r="G21" s="51">
        <v>2</v>
      </c>
      <c r="H21" s="52"/>
      <c r="I21" s="52"/>
      <c r="J21" s="52"/>
      <c r="K21" s="52"/>
      <c r="L21" s="52"/>
      <c r="M21" s="52"/>
      <c r="N21" s="52"/>
      <c r="O21" s="52"/>
      <c r="P21" s="52"/>
      <c r="Q21" s="79"/>
      <c r="R21" s="52"/>
      <c r="S21" s="52"/>
      <c r="T21" s="119"/>
      <c r="U21" s="167">
        <v>17</v>
      </c>
      <c r="V21" s="119"/>
      <c r="W21" s="52"/>
      <c r="X21" s="52"/>
      <c r="Y21" s="52"/>
      <c r="Z21" s="52"/>
      <c r="AA21" s="52"/>
      <c r="AB21" s="52"/>
      <c r="AC21" s="52"/>
      <c r="AD21" s="52"/>
      <c r="AE21" s="52"/>
      <c r="AF21" s="79"/>
      <c r="AG21" s="52"/>
      <c r="AH21" s="52"/>
      <c r="AI21" s="51">
        <v>2</v>
      </c>
      <c r="AJ21" s="197"/>
      <c r="AK21" s="50"/>
      <c r="AL21" s="50"/>
      <c r="AM21" s="50"/>
      <c r="AN21" s="50"/>
    </row>
    <row r="22" spans="2:40" x14ac:dyDescent="0.35">
      <c r="B22" s="53" t="s">
        <v>30</v>
      </c>
      <c r="C22" s="54"/>
      <c r="D22" s="54"/>
      <c r="E22" s="55"/>
      <c r="F22" s="198"/>
      <c r="G22" s="51">
        <v>3</v>
      </c>
      <c r="H22" s="52"/>
      <c r="I22" s="52"/>
      <c r="J22" s="52"/>
      <c r="K22" s="52"/>
      <c r="L22" s="52"/>
      <c r="M22" s="52"/>
      <c r="N22" s="52"/>
      <c r="O22" s="52"/>
      <c r="P22" s="52"/>
      <c r="Q22" s="79"/>
      <c r="R22" s="52"/>
      <c r="S22" s="52"/>
      <c r="T22" s="119"/>
      <c r="U22" s="167">
        <v>16</v>
      </c>
      <c r="V22" s="119"/>
      <c r="W22" s="52"/>
      <c r="X22" s="52"/>
      <c r="Y22" s="52"/>
      <c r="Z22" s="52"/>
      <c r="AA22" s="52"/>
      <c r="AB22" s="52"/>
      <c r="AC22" s="52"/>
      <c r="AD22" s="52"/>
      <c r="AE22" s="52"/>
      <c r="AF22" s="79"/>
      <c r="AG22" s="52"/>
      <c r="AH22" s="52"/>
      <c r="AI22" s="51">
        <v>3</v>
      </c>
      <c r="AJ22" s="197"/>
      <c r="AK22" s="50"/>
      <c r="AL22" s="50"/>
      <c r="AM22" s="50"/>
      <c r="AN22" s="50"/>
    </row>
    <row r="23" spans="2:40" x14ac:dyDescent="0.35">
      <c r="B23" s="56" t="s">
        <v>21</v>
      </c>
      <c r="C23" s="90" t="s">
        <v>22</v>
      </c>
      <c r="D23" s="90" t="s">
        <v>23</v>
      </c>
      <c r="E23" s="57" t="s">
        <v>19</v>
      </c>
      <c r="F23" s="198"/>
      <c r="G23" s="51">
        <v>4</v>
      </c>
      <c r="H23" s="52"/>
      <c r="I23" s="52"/>
      <c r="J23" s="52"/>
      <c r="K23" s="52"/>
      <c r="L23" s="52"/>
      <c r="M23" s="52"/>
      <c r="N23" s="52"/>
      <c r="O23" s="52"/>
      <c r="P23" s="52"/>
      <c r="Q23" s="79"/>
      <c r="R23" s="52"/>
      <c r="S23" s="52"/>
      <c r="T23" s="119"/>
      <c r="U23" s="167">
        <v>15</v>
      </c>
      <c r="V23" s="119"/>
      <c r="W23" s="52"/>
      <c r="X23" s="52"/>
      <c r="Y23" s="52"/>
      <c r="Z23" s="52"/>
      <c r="AA23" s="52"/>
      <c r="AB23" s="52"/>
      <c r="AC23" s="52"/>
      <c r="AD23" s="52"/>
      <c r="AE23" s="52"/>
      <c r="AF23" s="79"/>
      <c r="AG23" s="52"/>
      <c r="AH23" s="52"/>
      <c r="AI23" s="51">
        <v>4</v>
      </c>
      <c r="AJ23" s="197"/>
      <c r="AK23" s="50"/>
      <c r="AL23" s="50"/>
      <c r="AM23" s="50"/>
      <c r="AN23" s="50"/>
    </row>
    <row r="24" spans="2:40" x14ac:dyDescent="0.35">
      <c r="B24" s="58">
        <f>1-C26</f>
        <v>0.13682507896198337</v>
      </c>
      <c r="C24" s="91">
        <f>1-B26</f>
        <v>0.22304669427426271</v>
      </c>
      <c r="D24" s="91">
        <f>C24-B24</f>
        <v>8.6221615312279343E-2</v>
      </c>
      <c r="E24" s="59">
        <f>1/D24</f>
        <v>11.59801978167746</v>
      </c>
      <c r="F24" s="198"/>
      <c r="G24" s="51">
        <v>5</v>
      </c>
      <c r="H24" s="52"/>
      <c r="I24" s="52"/>
      <c r="J24" s="52"/>
      <c r="K24" s="52"/>
      <c r="L24" s="52"/>
      <c r="M24" s="52"/>
      <c r="N24" s="52"/>
      <c r="O24" s="52"/>
      <c r="P24" s="52"/>
      <c r="Q24" s="79"/>
      <c r="R24" s="52"/>
      <c r="S24" s="52"/>
      <c r="T24" s="119"/>
      <c r="U24" s="167">
        <v>14</v>
      </c>
      <c r="V24" s="119"/>
      <c r="W24" s="52"/>
      <c r="X24" s="52"/>
      <c r="Y24" s="52"/>
      <c r="Z24" s="52"/>
      <c r="AA24" s="52"/>
      <c r="AB24" s="52"/>
      <c r="AC24" s="52"/>
      <c r="AD24" s="52"/>
      <c r="AE24" s="52"/>
      <c r="AF24" s="79"/>
      <c r="AG24" s="52"/>
      <c r="AH24" s="52"/>
      <c r="AI24" s="51">
        <v>5</v>
      </c>
      <c r="AJ24" s="197"/>
      <c r="AK24" s="50"/>
      <c r="AL24" s="50"/>
      <c r="AM24" s="50"/>
      <c r="AN24" s="50"/>
    </row>
    <row r="25" spans="2:40" ht="15" thickBot="1" x14ac:dyDescent="0.4">
      <c r="B25" s="81" t="s">
        <v>25</v>
      </c>
      <c r="C25" s="60">
        <f>B24*E24</f>
        <v>1.5868999724306636</v>
      </c>
      <c r="D25" s="61">
        <f>D24*E24</f>
        <v>1</v>
      </c>
      <c r="E25" s="96">
        <f>(1-C24)*E24</f>
        <v>9.0111198092467966</v>
      </c>
      <c r="F25" s="198"/>
      <c r="G25" s="51">
        <v>6</v>
      </c>
      <c r="H25" s="52"/>
      <c r="I25" s="52"/>
      <c r="J25" s="52"/>
      <c r="K25" s="52"/>
      <c r="L25" s="52"/>
      <c r="M25" s="52"/>
      <c r="N25" s="52"/>
      <c r="O25" s="52"/>
      <c r="P25" s="52"/>
      <c r="Q25" s="79"/>
      <c r="R25" s="52"/>
      <c r="S25" s="52"/>
      <c r="T25" s="119"/>
      <c r="U25" s="167">
        <v>13</v>
      </c>
      <c r="V25" s="119"/>
      <c r="W25" s="52"/>
      <c r="X25" s="52"/>
      <c r="Y25" s="52"/>
      <c r="Z25" s="52"/>
      <c r="AA25" s="52"/>
      <c r="AB25" s="52"/>
      <c r="AC25" s="52"/>
      <c r="AD25" s="52"/>
      <c r="AE25" s="52"/>
      <c r="AF25" s="79"/>
      <c r="AG25" s="52"/>
      <c r="AH25" s="52"/>
      <c r="AI25" s="51">
        <v>6</v>
      </c>
      <c r="AJ25" s="197"/>
      <c r="AK25" s="50"/>
      <c r="AL25" s="50"/>
      <c r="AM25" s="50"/>
      <c r="AN25" s="50"/>
    </row>
    <row r="26" spans="2:40" x14ac:dyDescent="0.35">
      <c r="B26" s="92">
        <v>0.77695330572573729</v>
      </c>
      <c r="C26" s="92">
        <v>0.86317492103801663</v>
      </c>
      <c r="E26" s="102" t="s">
        <v>27</v>
      </c>
      <c r="G26" s="51">
        <v>7</v>
      </c>
      <c r="H26" s="52"/>
      <c r="I26" s="52"/>
      <c r="J26" s="52"/>
      <c r="K26" s="52"/>
      <c r="L26" s="52"/>
      <c r="M26" s="52"/>
      <c r="N26" s="52"/>
      <c r="O26" s="52"/>
      <c r="P26" s="52"/>
      <c r="Q26" s="79"/>
      <c r="R26" s="52"/>
      <c r="S26" s="52"/>
      <c r="T26" s="119"/>
      <c r="U26" s="167">
        <v>12</v>
      </c>
      <c r="V26" s="119"/>
      <c r="W26" s="52"/>
      <c r="X26" s="52"/>
      <c r="Y26" s="52"/>
      <c r="Z26" s="52"/>
      <c r="AA26" s="52"/>
      <c r="AB26" s="52"/>
      <c r="AC26" s="52"/>
      <c r="AD26" s="52"/>
      <c r="AE26" s="52"/>
      <c r="AF26" s="79"/>
      <c r="AG26" s="52"/>
      <c r="AH26" s="52"/>
      <c r="AI26" s="51">
        <v>7</v>
      </c>
      <c r="AJ26" s="50"/>
      <c r="AK26" s="50"/>
      <c r="AL26" s="50"/>
      <c r="AM26" s="50"/>
      <c r="AN26" s="50"/>
    </row>
    <row r="27" spans="2:40" x14ac:dyDescent="0.35">
      <c r="G27" s="51">
        <v>8</v>
      </c>
      <c r="H27" s="52"/>
      <c r="I27" s="52"/>
      <c r="J27" s="52"/>
      <c r="K27" s="52"/>
      <c r="L27" s="52"/>
      <c r="M27" s="52"/>
      <c r="N27" s="52"/>
      <c r="O27" s="52"/>
      <c r="P27" s="52"/>
      <c r="Q27" s="79"/>
      <c r="R27" s="52"/>
      <c r="S27" s="52"/>
      <c r="T27" s="119"/>
      <c r="U27" s="167">
        <v>11</v>
      </c>
      <c r="V27" s="119"/>
      <c r="W27" s="52"/>
      <c r="X27" s="52"/>
      <c r="Y27" s="52"/>
      <c r="Z27" s="52"/>
      <c r="AA27" s="52"/>
      <c r="AB27" s="52"/>
      <c r="AC27" s="52"/>
      <c r="AD27" s="52"/>
      <c r="AE27" s="52"/>
      <c r="AF27" s="79"/>
      <c r="AG27" s="52"/>
      <c r="AH27" s="52"/>
      <c r="AI27" s="51">
        <v>8</v>
      </c>
      <c r="AJ27" s="50"/>
      <c r="AK27" s="50"/>
      <c r="AL27" s="50"/>
      <c r="AM27" s="50"/>
      <c r="AN27" s="50"/>
    </row>
    <row r="28" spans="2:40" x14ac:dyDescent="0.35">
      <c r="C28" s="93"/>
      <c r="D28" s="93"/>
      <c r="E28" s="93"/>
      <c r="G28" s="51">
        <v>9</v>
      </c>
      <c r="H28" s="52"/>
      <c r="I28" s="52"/>
      <c r="J28" s="52"/>
      <c r="K28" s="52"/>
      <c r="L28" s="52"/>
      <c r="M28" s="52"/>
      <c r="N28" s="52"/>
      <c r="O28" s="52"/>
      <c r="P28" s="52"/>
      <c r="Q28" s="79"/>
      <c r="R28" s="52"/>
      <c r="S28" s="52"/>
      <c r="T28" s="119"/>
      <c r="U28" s="167">
        <v>10</v>
      </c>
      <c r="V28" s="119"/>
      <c r="W28" s="52"/>
      <c r="X28" s="52"/>
      <c r="Y28" s="52"/>
      <c r="Z28" s="52"/>
      <c r="AA28" s="52"/>
      <c r="AB28" s="52"/>
      <c r="AC28" s="52"/>
      <c r="AD28" s="52"/>
      <c r="AE28" s="52"/>
      <c r="AF28" s="164"/>
      <c r="AG28" s="52"/>
      <c r="AH28" s="52"/>
      <c r="AI28" s="51">
        <v>9</v>
      </c>
      <c r="AJ28" s="50"/>
      <c r="AK28" s="50"/>
      <c r="AL28" s="50"/>
      <c r="AM28" s="50"/>
      <c r="AN28" s="50"/>
    </row>
    <row r="29" spans="2:40" x14ac:dyDescent="0.35">
      <c r="G29" s="51">
        <v>10</v>
      </c>
      <c r="H29" s="52"/>
      <c r="I29" s="52"/>
      <c r="J29" s="52"/>
      <c r="K29" s="52"/>
      <c r="L29" s="52"/>
      <c r="M29" s="52"/>
      <c r="N29" s="52"/>
      <c r="O29" s="52"/>
      <c r="P29" s="52"/>
      <c r="Q29" s="79"/>
      <c r="R29" s="52"/>
      <c r="S29" s="52"/>
      <c r="T29" s="119"/>
      <c r="U29" s="167">
        <v>9</v>
      </c>
      <c r="V29" s="119"/>
      <c r="W29" s="52"/>
      <c r="X29" s="52"/>
      <c r="Y29" s="52"/>
      <c r="Z29" s="52"/>
      <c r="AA29" s="52"/>
      <c r="AB29" s="52"/>
      <c r="AC29" s="52"/>
      <c r="AD29" s="52"/>
      <c r="AE29" s="52"/>
      <c r="AF29" s="164"/>
      <c r="AG29" s="52"/>
      <c r="AH29" s="52"/>
      <c r="AI29" s="51">
        <v>10</v>
      </c>
    </row>
    <row r="30" spans="2:40" x14ac:dyDescent="0.35">
      <c r="G30" s="51">
        <v>11</v>
      </c>
      <c r="H30" s="52"/>
      <c r="I30" s="52"/>
      <c r="J30" s="52"/>
      <c r="K30" s="52"/>
      <c r="L30" s="52"/>
      <c r="M30" s="52"/>
      <c r="N30" s="52"/>
      <c r="O30" s="52"/>
      <c r="P30" s="52"/>
      <c r="Q30" s="79"/>
      <c r="R30" s="52"/>
      <c r="S30" s="52"/>
      <c r="T30" s="119"/>
      <c r="U30" s="167">
        <v>8</v>
      </c>
      <c r="V30" s="119"/>
      <c r="W30" s="52"/>
      <c r="X30" s="52"/>
      <c r="Y30" s="52"/>
      <c r="Z30" s="52"/>
      <c r="AA30" s="52"/>
      <c r="AB30" s="52"/>
      <c r="AC30" s="52"/>
      <c r="AD30" s="52"/>
      <c r="AE30" s="52"/>
      <c r="AF30" s="164"/>
      <c r="AG30" s="52"/>
      <c r="AH30" s="52"/>
      <c r="AI30" s="51">
        <v>11</v>
      </c>
    </row>
    <row r="31" spans="2:40" x14ac:dyDescent="0.35">
      <c r="G31" s="51">
        <v>12</v>
      </c>
      <c r="H31" s="52"/>
      <c r="I31" s="52"/>
      <c r="J31" s="52"/>
      <c r="K31" s="52"/>
      <c r="L31" s="52"/>
      <c r="M31" s="52"/>
      <c r="N31" s="52"/>
      <c r="O31" s="52"/>
      <c r="P31" s="52"/>
      <c r="Q31" s="79"/>
      <c r="R31" s="162"/>
      <c r="S31" s="162"/>
      <c r="T31" s="119"/>
      <c r="U31" s="167">
        <v>7</v>
      </c>
      <c r="V31" s="119"/>
      <c r="W31" s="52"/>
      <c r="X31" s="52"/>
      <c r="Y31" s="52"/>
      <c r="Z31" s="52"/>
      <c r="AA31" s="52"/>
      <c r="AB31" s="52"/>
      <c r="AC31" s="52"/>
      <c r="AD31" s="52"/>
      <c r="AE31" s="52"/>
      <c r="AF31" s="164"/>
      <c r="AG31" s="162"/>
      <c r="AH31" s="162"/>
      <c r="AI31" s="51">
        <v>12</v>
      </c>
    </row>
    <row r="32" spans="2:40" x14ac:dyDescent="0.35">
      <c r="G32" s="51">
        <v>13</v>
      </c>
      <c r="H32" s="52"/>
      <c r="I32" s="52"/>
      <c r="J32" s="52"/>
      <c r="K32" s="52"/>
      <c r="L32" s="52"/>
      <c r="M32" s="52"/>
      <c r="N32" s="52"/>
      <c r="O32" s="52"/>
      <c r="P32" s="52"/>
      <c r="Q32" s="79"/>
      <c r="R32" s="162"/>
      <c r="S32" s="162"/>
      <c r="T32" s="119"/>
      <c r="U32" s="167">
        <v>6</v>
      </c>
      <c r="V32" s="119"/>
      <c r="W32" s="52"/>
      <c r="X32" s="52"/>
      <c r="Y32" s="52"/>
      <c r="Z32" s="52"/>
      <c r="AA32" s="52"/>
      <c r="AB32" s="52"/>
      <c r="AC32" s="52"/>
      <c r="AD32" s="52"/>
      <c r="AE32" s="52"/>
      <c r="AF32" s="164"/>
      <c r="AG32" s="162"/>
      <c r="AH32" s="162"/>
      <c r="AI32" s="51">
        <v>13</v>
      </c>
    </row>
    <row r="33" spans="7:35" x14ac:dyDescent="0.35">
      <c r="G33" s="51">
        <v>14</v>
      </c>
      <c r="H33" s="52"/>
      <c r="I33" s="52"/>
      <c r="J33" s="52"/>
      <c r="K33" s="52"/>
      <c r="L33" s="52"/>
      <c r="M33" s="52"/>
      <c r="N33" s="52"/>
      <c r="O33" s="52"/>
      <c r="P33" s="52"/>
      <c r="Q33" s="79"/>
      <c r="R33" s="162"/>
      <c r="S33" s="162"/>
      <c r="T33" s="119"/>
      <c r="U33" s="167">
        <v>5</v>
      </c>
      <c r="V33" s="119"/>
      <c r="W33" s="52"/>
      <c r="X33" s="52"/>
      <c r="Y33" s="52"/>
      <c r="Z33" s="52"/>
      <c r="AA33" s="52"/>
      <c r="AB33" s="52"/>
      <c r="AC33" s="52"/>
      <c r="AD33" s="52"/>
      <c r="AE33" s="52"/>
      <c r="AF33" s="164"/>
      <c r="AG33" s="162"/>
      <c r="AH33" s="162"/>
      <c r="AI33" s="51">
        <v>14</v>
      </c>
    </row>
    <row r="34" spans="7:35" x14ac:dyDescent="0.35">
      <c r="G34" s="51">
        <v>15</v>
      </c>
      <c r="H34" s="52"/>
      <c r="I34" s="52"/>
      <c r="J34" s="52"/>
      <c r="K34" s="52"/>
      <c r="L34" s="52"/>
      <c r="M34" s="52"/>
      <c r="N34" s="52"/>
      <c r="O34" s="52"/>
      <c r="P34" s="52"/>
      <c r="Q34" s="79"/>
      <c r="R34" s="162"/>
      <c r="S34" s="162"/>
      <c r="T34" s="119"/>
      <c r="U34" s="167">
        <v>4</v>
      </c>
      <c r="V34" s="119"/>
      <c r="W34" s="52"/>
      <c r="X34" s="52"/>
      <c r="Y34" s="52"/>
      <c r="Z34" s="52"/>
      <c r="AA34" s="52"/>
      <c r="AB34" s="52"/>
      <c r="AC34" s="52"/>
      <c r="AD34" s="52"/>
      <c r="AE34" s="52"/>
      <c r="AF34" s="164"/>
      <c r="AG34" s="162"/>
      <c r="AH34" s="162"/>
      <c r="AI34" s="51">
        <v>15</v>
      </c>
    </row>
    <row r="35" spans="7:35" x14ac:dyDescent="0.35">
      <c r="G35" s="51">
        <v>16</v>
      </c>
      <c r="H35" s="52"/>
      <c r="I35" s="52"/>
      <c r="J35" s="52"/>
      <c r="K35" s="52"/>
      <c r="L35" s="52"/>
      <c r="M35" s="52"/>
      <c r="N35" s="52"/>
      <c r="O35" s="52"/>
      <c r="P35" s="52"/>
      <c r="Q35" s="79"/>
      <c r="R35" s="162"/>
      <c r="S35" s="162"/>
      <c r="T35" s="119"/>
      <c r="U35" s="167">
        <v>3</v>
      </c>
      <c r="V35" s="119"/>
      <c r="W35" s="52"/>
      <c r="X35" s="52"/>
      <c r="Y35" s="52"/>
      <c r="Z35" s="52"/>
      <c r="AA35" s="52"/>
      <c r="AB35" s="52"/>
      <c r="AC35" s="52"/>
      <c r="AD35" s="52"/>
      <c r="AE35" s="52"/>
      <c r="AF35" s="164"/>
      <c r="AG35" s="162"/>
      <c r="AH35" s="162"/>
      <c r="AI35" s="51">
        <v>16</v>
      </c>
    </row>
    <row r="36" spans="7:35" x14ac:dyDescent="0.35">
      <c r="G36" s="51">
        <v>17</v>
      </c>
      <c r="H36" s="52"/>
      <c r="I36" s="52"/>
      <c r="J36" s="52"/>
      <c r="K36" s="52"/>
      <c r="L36" s="52"/>
      <c r="M36" s="52"/>
      <c r="N36" s="52"/>
      <c r="O36" s="52"/>
      <c r="P36" s="52"/>
      <c r="Q36" s="79"/>
      <c r="R36" s="162"/>
      <c r="S36" s="162"/>
      <c r="T36" s="119"/>
      <c r="U36" s="167">
        <v>2</v>
      </c>
      <c r="V36" s="119"/>
      <c r="W36" s="52"/>
      <c r="X36" s="52"/>
      <c r="Y36" s="52"/>
      <c r="Z36" s="52"/>
      <c r="AA36" s="52"/>
      <c r="AB36" s="52"/>
      <c r="AC36" s="52"/>
      <c r="AD36" s="52"/>
      <c r="AE36" s="52"/>
      <c r="AF36" s="164"/>
      <c r="AG36" s="162"/>
      <c r="AH36" s="162"/>
      <c r="AI36" s="51">
        <v>17</v>
      </c>
    </row>
    <row r="37" spans="7:35" ht="15" thickBot="1" x14ac:dyDescent="0.4">
      <c r="G37" s="51">
        <v>18</v>
      </c>
      <c r="H37" s="52"/>
      <c r="I37" s="52"/>
      <c r="J37" s="52"/>
      <c r="K37" s="52"/>
      <c r="L37" s="52"/>
      <c r="M37" s="52"/>
      <c r="N37" s="52"/>
      <c r="O37" s="52"/>
      <c r="P37" s="52"/>
      <c r="Q37" s="79"/>
      <c r="R37" s="162"/>
      <c r="S37" s="162"/>
      <c r="T37" s="119"/>
      <c r="U37" s="167">
        <v>1</v>
      </c>
      <c r="V37" s="119"/>
      <c r="W37" s="52"/>
      <c r="X37" s="52"/>
      <c r="Y37" s="52"/>
      <c r="Z37" s="52"/>
      <c r="AA37" s="52"/>
      <c r="AB37" s="52"/>
      <c r="AC37" s="52"/>
      <c r="AD37" s="52"/>
      <c r="AE37" s="52"/>
      <c r="AF37" s="164"/>
      <c r="AG37" s="162"/>
      <c r="AH37" s="162"/>
      <c r="AI37" s="51">
        <v>18</v>
      </c>
    </row>
    <row r="38" spans="7:35" ht="16" thickBot="1" x14ac:dyDescent="0.4">
      <c r="G38" s="51"/>
      <c r="H38" s="89">
        <v>1</v>
      </c>
      <c r="I38" s="89">
        <v>2</v>
      </c>
      <c r="J38" s="89">
        <v>3</v>
      </c>
      <c r="K38" s="89">
        <v>4</v>
      </c>
      <c r="L38" s="89">
        <v>5</v>
      </c>
      <c r="M38" s="89">
        <v>6</v>
      </c>
      <c r="N38" s="89">
        <v>7</v>
      </c>
      <c r="O38" s="89">
        <v>8</v>
      </c>
      <c r="P38" s="89">
        <v>9</v>
      </c>
      <c r="Q38" s="163">
        <v>10</v>
      </c>
      <c r="R38" s="166">
        <v>11</v>
      </c>
      <c r="S38" s="166">
        <v>12</v>
      </c>
      <c r="T38" s="119"/>
      <c r="U38" s="119"/>
      <c r="V38" s="119"/>
      <c r="W38" s="89">
        <v>1</v>
      </c>
      <c r="X38" s="89">
        <v>2</v>
      </c>
      <c r="Y38" s="89">
        <v>3</v>
      </c>
      <c r="Z38" s="89">
        <v>4</v>
      </c>
      <c r="AA38" s="89">
        <v>5</v>
      </c>
      <c r="AB38" s="89">
        <v>6</v>
      </c>
      <c r="AC38" s="89">
        <v>7</v>
      </c>
      <c r="AD38" s="89">
        <v>8</v>
      </c>
      <c r="AE38" s="89">
        <v>9</v>
      </c>
      <c r="AF38" s="165">
        <v>10</v>
      </c>
      <c r="AG38" s="166">
        <v>11</v>
      </c>
      <c r="AH38" s="166">
        <v>12</v>
      </c>
    </row>
    <row r="39" spans="7:35" x14ac:dyDescent="0.35">
      <c r="G39" s="51"/>
      <c r="H39" s="27" t="s">
        <v>29</v>
      </c>
      <c r="I39" s="27"/>
      <c r="J39" s="27"/>
      <c r="T39" s="50"/>
      <c r="U39" s="50"/>
      <c r="V39" s="50"/>
      <c r="W39" s="27" t="s">
        <v>29</v>
      </c>
    </row>
    <row r="40" spans="7:35" x14ac:dyDescent="0.35">
      <c r="G40" s="51"/>
      <c r="H40" s="27" t="s">
        <v>45</v>
      </c>
      <c r="I40" s="27"/>
      <c r="J40" s="27"/>
      <c r="T40" s="101" t="s">
        <v>27</v>
      </c>
      <c r="W40" s="27" t="s">
        <v>82</v>
      </c>
      <c r="X40" s="101"/>
    </row>
    <row r="41" spans="7:35" x14ac:dyDescent="0.35">
      <c r="G41" s="51"/>
    </row>
    <row r="42" spans="7:35" x14ac:dyDescent="0.35"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</row>
    <row r="43" spans="7:35" x14ac:dyDescent="0.35"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</row>
    <row r="44" spans="7:35" x14ac:dyDescent="0.35"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</row>
    <row r="45" spans="7:35" x14ac:dyDescent="0.35"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</row>
    <row r="46" spans="7:35" x14ac:dyDescent="0.35"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</row>
    <row r="47" spans="7:35" x14ac:dyDescent="0.35"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</row>
    <row r="48" spans="7:35" x14ac:dyDescent="0.35"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</row>
    <row r="49" spans="7:22" x14ac:dyDescent="0.35"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</row>
    <row r="50" spans="7:22" x14ac:dyDescent="0.35"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</row>
    <row r="51" spans="7:22" x14ac:dyDescent="0.35"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</row>
    <row r="52" spans="7:22" x14ac:dyDescent="0.35"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</row>
    <row r="53" spans="7:22" x14ac:dyDescent="0.35"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</row>
    <row r="54" spans="7:22" x14ac:dyDescent="0.35"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</row>
    <row r="55" spans="7:22" x14ac:dyDescent="0.35"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</row>
    <row r="56" spans="7:22" x14ac:dyDescent="0.35"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</row>
    <row r="57" spans="7:22" x14ac:dyDescent="0.35"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</row>
    <row r="58" spans="7:22" x14ac:dyDescent="0.35"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</row>
  </sheetData>
  <mergeCells count="6">
    <mergeCell ref="B4:AJ4"/>
    <mergeCell ref="G15:S15"/>
    <mergeCell ref="AJ20:AJ25"/>
    <mergeCell ref="F20:F25"/>
    <mergeCell ref="E9:E10"/>
    <mergeCell ref="D10:D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DE3B4-4BA4-4D77-9CA6-6E2C082F2A1D}">
  <dimension ref="A1:X71"/>
  <sheetViews>
    <sheetView zoomScale="70" zoomScaleNormal="70" workbookViewId="0"/>
  </sheetViews>
  <sheetFormatPr baseColWidth="10" defaultRowHeight="13" x14ac:dyDescent="0.3"/>
  <cols>
    <col min="1" max="1" width="27.1796875" style="2" customWidth="1"/>
    <col min="2" max="2" width="18.453125" style="2" customWidth="1"/>
    <col min="3" max="3" width="15.7265625" style="2" customWidth="1"/>
    <col min="4" max="4" width="14" style="2" customWidth="1"/>
    <col min="5" max="5" width="18.1796875" style="2" customWidth="1"/>
    <col min="6" max="6" width="14.1796875" style="2" customWidth="1"/>
    <col min="7" max="7" width="19.26953125" style="2" customWidth="1"/>
    <col min="8" max="8" width="16.453125" style="2" customWidth="1"/>
    <col min="9" max="9" width="14.7265625" style="2" customWidth="1"/>
    <col min="10" max="10" width="7.81640625" style="2" customWidth="1"/>
    <col min="11" max="11" width="5.81640625" style="2" customWidth="1"/>
    <col min="12" max="258" width="10.90625" style="2"/>
    <col min="259" max="259" width="24.453125" style="2" customWidth="1"/>
    <col min="260" max="260" width="16.453125" style="2" customWidth="1"/>
    <col min="261" max="261" width="15.453125" style="2" customWidth="1"/>
    <col min="262" max="262" width="13.26953125" style="2" customWidth="1"/>
    <col min="263" max="263" width="22.81640625" style="2" customWidth="1"/>
    <col min="264" max="264" width="14.1796875" style="2" customWidth="1"/>
    <col min="265" max="265" width="10.90625" style="2"/>
    <col min="266" max="266" width="17.453125" style="2" customWidth="1"/>
    <col min="267" max="514" width="10.90625" style="2"/>
    <col min="515" max="515" width="24.453125" style="2" customWidth="1"/>
    <col min="516" max="516" width="16.453125" style="2" customWidth="1"/>
    <col min="517" max="517" width="15.453125" style="2" customWidth="1"/>
    <col min="518" max="518" width="13.26953125" style="2" customWidth="1"/>
    <col min="519" max="519" width="22.81640625" style="2" customWidth="1"/>
    <col min="520" max="520" width="14.1796875" style="2" customWidth="1"/>
    <col min="521" max="521" width="10.90625" style="2"/>
    <col min="522" max="522" width="17.453125" style="2" customWidth="1"/>
    <col min="523" max="770" width="10.90625" style="2"/>
    <col min="771" max="771" width="24.453125" style="2" customWidth="1"/>
    <col min="772" max="772" width="16.453125" style="2" customWidth="1"/>
    <col min="773" max="773" width="15.453125" style="2" customWidth="1"/>
    <col min="774" max="774" width="13.26953125" style="2" customWidth="1"/>
    <col min="775" max="775" width="22.81640625" style="2" customWidth="1"/>
    <col min="776" max="776" width="14.1796875" style="2" customWidth="1"/>
    <col min="777" max="777" width="10.90625" style="2"/>
    <col min="778" max="778" width="17.453125" style="2" customWidth="1"/>
    <col min="779" max="1026" width="10.90625" style="2"/>
    <col min="1027" max="1027" width="24.453125" style="2" customWidth="1"/>
    <col min="1028" max="1028" width="16.453125" style="2" customWidth="1"/>
    <col min="1029" max="1029" width="15.453125" style="2" customWidth="1"/>
    <col min="1030" max="1030" width="13.26953125" style="2" customWidth="1"/>
    <col min="1031" max="1031" width="22.81640625" style="2" customWidth="1"/>
    <col min="1032" max="1032" width="14.1796875" style="2" customWidth="1"/>
    <col min="1033" max="1033" width="10.90625" style="2"/>
    <col min="1034" max="1034" width="17.453125" style="2" customWidth="1"/>
    <col min="1035" max="1282" width="10.90625" style="2"/>
    <col min="1283" max="1283" width="24.453125" style="2" customWidth="1"/>
    <col min="1284" max="1284" width="16.453125" style="2" customWidth="1"/>
    <col min="1285" max="1285" width="15.453125" style="2" customWidth="1"/>
    <col min="1286" max="1286" width="13.26953125" style="2" customWidth="1"/>
    <col min="1287" max="1287" width="22.81640625" style="2" customWidth="1"/>
    <col min="1288" max="1288" width="14.1796875" style="2" customWidth="1"/>
    <col min="1289" max="1289" width="10.90625" style="2"/>
    <col min="1290" max="1290" width="17.453125" style="2" customWidth="1"/>
    <col min="1291" max="1538" width="10.90625" style="2"/>
    <col min="1539" max="1539" width="24.453125" style="2" customWidth="1"/>
    <col min="1540" max="1540" width="16.453125" style="2" customWidth="1"/>
    <col min="1541" max="1541" width="15.453125" style="2" customWidth="1"/>
    <col min="1542" max="1542" width="13.26953125" style="2" customWidth="1"/>
    <col min="1543" max="1543" width="22.81640625" style="2" customWidth="1"/>
    <col min="1544" max="1544" width="14.1796875" style="2" customWidth="1"/>
    <col min="1545" max="1545" width="10.90625" style="2"/>
    <col min="1546" max="1546" width="17.453125" style="2" customWidth="1"/>
    <col min="1547" max="1794" width="10.90625" style="2"/>
    <col min="1795" max="1795" width="24.453125" style="2" customWidth="1"/>
    <col min="1796" max="1796" width="16.453125" style="2" customWidth="1"/>
    <col min="1797" max="1797" width="15.453125" style="2" customWidth="1"/>
    <col min="1798" max="1798" width="13.26953125" style="2" customWidth="1"/>
    <col min="1799" max="1799" width="22.81640625" style="2" customWidth="1"/>
    <col min="1800" max="1800" width="14.1796875" style="2" customWidth="1"/>
    <col min="1801" max="1801" width="10.90625" style="2"/>
    <col min="1802" max="1802" width="17.453125" style="2" customWidth="1"/>
    <col min="1803" max="2050" width="10.90625" style="2"/>
    <col min="2051" max="2051" width="24.453125" style="2" customWidth="1"/>
    <col min="2052" max="2052" width="16.453125" style="2" customWidth="1"/>
    <col min="2053" max="2053" width="15.453125" style="2" customWidth="1"/>
    <col min="2054" max="2054" width="13.26953125" style="2" customWidth="1"/>
    <col min="2055" max="2055" width="22.81640625" style="2" customWidth="1"/>
    <col min="2056" max="2056" width="14.1796875" style="2" customWidth="1"/>
    <col min="2057" max="2057" width="10.90625" style="2"/>
    <col min="2058" max="2058" width="17.453125" style="2" customWidth="1"/>
    <col min="2059" max="2306" width="10.90625" style="2"/>
    <col min="2307" max="2307" width="24.453125" style="2" customWidth="1"/>
    <col min="2308" max="2308" width="16.453125" style="2" customWidth="1"/>
    <col min="2309" max="2309" width="15.453125" style="2" customWidth="1"/>
    <col min="2310" max="2310" width="13.26953125" style="2" customWidth="1"/>
    <col min="2311" max="2311" width="22.81640625" style="2" customWidth="1"/>
    <col min="2312" max="2312" width="14.1796875" style="2" customWidth="1"/>
    <col min="2313" max="2313" width="10.90625" style="2"/>
    <col min="2314" max="2314" width="17.453125" style="2" customWidth="1"/>
    <col min="2315" max="2562" width="10.90625" style="2"/>
    <col min="2563" max="2563" width="24.453125" style="2" customWidth="1"/>
    <col min="2564" max="2564" width="16.453125" style="2" customWidth="1"/>
    <col min="2565" max="2565" width="15.453125" style="2" customWidth="1"/>
    <col min="2566" max="2566" width="13.26953125" style="2" customWidth="1"/>
    <col min="2567" max="2567" width="22.81640625" style="2" customWidth="1"/>
    <col min="2568" max="2568" width="14.1796875" style="2" customWidth="1"/>
    <col min="2569" max="2569" width="10.90625" style="2"/>
    <col min="2570" max="2570" width="17.453125" style="2" customWidth="1"/>
    <col min="2571" max="2818" width="10.90625" style="2"/>
    <col min="2819" max="2819" width="24.453125" style="2" customWidth="1"/>
    <col min="2820" max="2820" width="16.453125" style="2" customWidth="1"/>
    <col min="2821" max="2821" width="15.453125" style="2" customWidth="1"/>
    <col min="2822" max="2822" width="13.26953125" style="2" customWidth="1"/>
    <col min="2823" max="2823" width="22.81640625" style="2" customWidth="1"/>
    <col min="2824" max="2824" width="14.1796875" style="2" customWidth="1"/>
    <col min="2825" max="2825" width="10.90625" style="2"/>
    <col min="2826" max="2826" width="17.453125" style="2" customWidth="1"/>
    <col min="2827" max="3074" width="10.90625" style="2"/>
    <col min="3075" max="3075" width="24.453125" style="2" customWidth="1"/>
    <col min="3076" max="3076" width="16.453125" style="2" customWidth="1"/>
    <col min="3077" max="3077" width="15.453125" style="2" customWidth="1"/>
    <col min="3078" max="3078" width="13.26953125" style="2" customWidth="1"/>
    <col min="3079" max="3079" width="22.81640625" style="2" customWidth="1"/>
    <col min="3080" max="3080" width="14.1796875" style="2" customWidth="1"/>
    <col min="3081" max="3081" width="10.90625" style="2"/>
    <col min="3082" max="3082" width="17.453125" style="2" customWidth="1"/>
    <col min="3083" max="3330" width="10.90625" style="2"/>
    <col min="3331" max="3331" width="24.453125" style="2" customWidth="1"/>
    <col min="3332" max="3332" width="16.453125" style="2" customWidth="1"/>
    <col min="3333" max="3333" width="15.453125" style="2" customWidth="1"/>
    <col min="3334" max="3334" width="13.26953125" style="2" customWidth="1"/>
    <col min="3335" max="3335" width="22.81640625" style="2" customWidth="1"/>
    <col min="3336" max="3336" width="14.1796875" style="2" customWidth="1"/>
    <col min="3337" max="3337" width="10.90625" style="2"/>
    <col min="3338" max="3338" width="17.453125" style="2" customWidth="1"/>
    <col min="3339" max="3586" width="10.90625" style="2"/>
    <col min="3587" max="3587" width="24.453125" style="2" customWidth="1"/>
    <col min="3588" max="3588" width="16.453125" style="2" customWidth="1"/>
    <col min="3589" max="3589" width="15.453125" style="2" customWidth="1"/>
    <col min="3590" max="3590" width="13.26953125" style="2" customWidth="1"/>
    <col min="3591" max="3591" width="22.81640625" style="2" customWidth="1"/>
    <col min="3592" max="3592" width="14.1796875" style="2" customWidth="1"/>
    <col min="3593" max="3593" width="10.90625" style="2"/>
    <col min="3594" max="3594" width="17.453125" style="2" customWidth="1"/>
    <col min="3595" max="3842" width="10.90625" style="2"/>
    <col min="3843" max="3843" width="24.453125" style="2" customWidth="1"/>
    <col min="3844" max="3844" width="16.453125" style="2" customWidth="1"/>
    <col min="3845" max="3845" width="15.453125" style="2" customWidth="1"/>
    <col min="3846" max="3846" width="13.26953125" style="2" customWidth="1"/>
    <col min="3847" max="3847" width="22.81640625" style="2" customWidth="1"/>
    <col min="3848" max="3848" width="14.1796875" style="2" customWidth="1"/>
    <col min="3849" max="3849" width="10.90625" style="2"/>
    <col min="3850" max="3850" width="17.453125" style="2" customWidth="1"/>
    <col min="3851" max="4098" width="10.90625" style="2"/>
    <col min="4099" max="4099" width="24.453125" style="2" customWidth="1"/>
    <col min="4100" max="4100" width="16.453125" style="2" customWidth="1"/>
    <col min="4101" max="4101" width="15.453125" style="2" customWidth="1"/>
    <col min="4102" max="4102" width="13.26953125" style="2" customWidth="1"/>
    <col min="4103" max="4103" width="22.81640625" style="2" customWidth="1"/>
    <col min="4104" max="4104" width="14.1796875" style="2" customWidth="1"/>
    <col min="4105" max="4105" width="10.90625" style="2"/>
    <col min="4106" max="4106" width="17.453125" style="2" customWidth="1"/>
    <col min="4107" max="4354" width="10.90625" style="2"/>
    <col min="4355" max="4355" width="24.453125" style="2" customWidth="1"/>
    <col min="4356" max="4356" width="16.453125" style="2" customWidth="1"/>
    <col min="4357" max="4357" width="15.453125" style="2" customWidth="1"/>
    <col min="4358" max="4358" width="13.26953125" style="2" customWidth="1"/>
    <col min="4359" max="4359" width="22.81640625" style="2" customWidth="1"/>
    <col min="4360" max="4360" width="14.1796875" style="2" customWidth="1"/>
    <col min="4361" max="4361" width="10.90625" style="2"/>
    <col min="4362" max="4362" width="17.453125" style="2" customWidth="1"/>
    <col min="4363" max="4610" width="10.90625" style="2"/>
    <col min="4611" max="4611" width="24.453125" style="2" customWidth="1"/>
    <col min="4612" max="4612" width="16.453125" style="2" customWidth="1"/>
    <col min="4613" max="4613" width="15.453125" style="2" customWidth="1"/>
    <col min="4614" max="4614" width="13.26953125" style="2" customWidth="1"/>
    <col min="4615" max="4615" width="22.81640625" style="2" customWidth="1"/>
    <col min="4616" max="4616" width="14.1796875" style="2" customWidth="1"/>
    <col min="4617" max="4617" width="10.90625" style="2"/>
    <col min="4618" max="4618" width="17.453125" style="2" customWidth="1"/>
    <col min="4619" max="4866" width="10.90625" style="2"/>
    <col min="4867" max="4867" width="24.453125" style="2" customWidth="1"/>
    <col min="4868" max="4868" width="16.453125" style="2" customWidth="1"/>
    <col min="4869" max="4869" width="15.453125" style="2" customWidth="1"/>
    <col min="4870" max="4870" width="13.26953125" style="2" customWidth="1"/>
    <col min="4871" max="4871" width="22.81640625" style="2" customWidth="1"/>
    <col min="4872" max="4872" width="14.1796875" style="2" customWidth="1"/>
    <col min="4873" max="4873" width="10.90625" style="2"/>
    <col min="4874" max="4874" width="17.453125" style="2" customWidth="1"/>
    <col min="4875" max="5122" width="10.90625" style="2"/>
    <col min="5123" max="5123" width="24.453125" style="2" customWidth="1"/>
    <col min="5124" max="5124" width="16.453125" style="2" customWidth="1"/>
    <col min="5125" max="5125" width="15.453125" style="2" customWidth="1"/>
    <col min="5126" max="5126" width="13.26953125" style="2" customWidth="1"/>
    <col min="5127" max="5127" width="22.81640625" style="2" customWidth="1"/>
    <col min="5128" max="5128" width="14.1796875" style="2" customWidth="1"/>
    <col min="5129" max="5129" width="10.90625" style="2"/>
    <col min="5130" max="5130" width="17.453125" style="2" customWidth="1"/>
    <col min="5131" max="5378" width="10.90625" style="2"/>
    <col min="5379" max="5379" width="24.453125" style="2" customWidth="1"/>
    <col min="5380" max="5380" width="16.453125" style="2" customWidth="1"/>
    <col min="5381" max="5381" width="15.453125" style="2" customWidth="1"/>
    <col min="5382" max="5382" width="13.26953125" style="2" customWidth="1"/>
    <col min="5383" max="5383" width="22.81640625" style="2" customWidth="1"/>
    <col min="5384" max="5384" width="14.1796875" style="2" customWidth="1"/>
    <col min="5385" max="5385" width="10.90625" style="2"/>
    <col min="5386" max="5386" width="17.453125" style="2" customWidth="1"/>
    <col min="5387" max="5634" width="10.90625" style="2"/>
    <col min="5635" max="5635" width="24.453125" style="2" customWidth="1"/>
    <col min="5636" max="5636" width="16.453125" style="2" customWidth="1"/>
    <col min="5637" max="5637" width="15.453125" style="2" customWidth="1"/>
    <col min="5638" max="5638" width="13.26953125" style="2" customWidth="1"/>
    <col min="5639" max="5639" width="22.81640625" style="2" customWidth="1"/>
    <col min="5640" max="5640" width="14.1796875" style="2" customWidth="1"/>
    <col min="5641" max="5641" width="10.90625" style="2"/>
    <col min="5642" max="5642" width="17.453125" style="2" customWidth="1"/>
    <col min="5643" max="5890" width="10.90625" style="2"/>
    <col min="5891" max="5891" width="24.453125" style="2" customWidth="1"/>
    <col min="5892" max="5892" width="16.453125" style="2" customWidth="1"/>
    <col min="5893" max="5893" width="15.453125" style="2" customWidth="1"/>
    <col min="5894" max="5894" width="13.26953125" style="2" customWidth="1"/>
    <col min="5895" max="5895" width="22.81640625" style="2" customWidth="1"/>
    <col min="5896" max="5896" width="14.1796875" style="2" customWidth="1"/>
    <col min="5897" max="5897" width="10.90625" style="2"/>
    <col min="5898" max="5898" width="17.453125" style="2" customWidth="1"/>
    <col min="5899" max="6146" width="10.90625" style="2"/>
    <col min="6147" max="6147" width="24.453125" style="2" customWidth="1"/>
    <col min="6148" max="6148" width="16.453125" style="2" customWidth="1"/>
    <col min="6149" max="6149" width="15.453125" style="2" customWidth="1"/>
    <col min="6150" max="6150" width="13.26953125" style="2" customWidth="1"/>
    <col min="6151" max="6151" width="22.81640625" style="2" customWidth="1"/>
    <col min="6152" max="6152" width="14.1796875" style="2" customWidth="1"/>
    <col min="6153" max="6153" width="10.90625" style="2"/>
    <col min="6154" max="6154" width="17.453125" style="2" customWidth="1"/>
    <col min="6155" max="6402" width="10.90625" style="2"/>
    <col min="6403" max="6403" width="24.453125" style="2" customWidth="1"/>
    <col min="6404" max="6404" width="16.453125" style="2" customWidth="1"/>
    <col min="6405" max="6405" width="15.453125" style="2" customWidth="1"/>
    <col min="6406" max="6406" width="13.26953125" style="2" customWidth="1"/>
    <col min="6407" max="6407" width="22.81640625" style="2" customWidth="1"/>
    <col min="6408" max="6408" width="14.1796875" style="2" customWidth="1"/>
    <col min="6409" max="6409" width="10.90625" style="2"/>
    <col min="6410" max="6410" width="17.453125" style="2" customWidth="1"/>
    <col min="6411" max="6658" width="10.90625" style="2"/>
    <col min="6659" max="6659" width="24.453125" style="2" customWidth="1"/>
    <col min="6660" max="6660" width="16.453125" style="2" customWidth="1"/>
    <col min="6661" max="6661" width="15.453125" style="2" customWidth="1"/>
    <col min="6662" max="6662" width="13.26953125" style="2" customWidth="1"/>
    <col min="6663" max="6663" width="22.81640625" style="2" customWidth="1"/>
    <col min="6664" max="6664" width="14.1796875" style="2" customWidth="1"/>
    <col min="6665" max="6665" width="10.90625" style="2"/>
    <col min="6666" max="6666" width="17.453125" style="2" customWidth="1"/>
    <col min="6667" max="6914" width="10.90625" style="2"/>
    <col min="6915" max="6915" width="24.453125" style="2" customWidth="1"/>
    <col min="6916" max="6916" width="16.453125" style="2" customWidth="1"/>
    <col min="6917" max="6917" width="15.453125" style="2" customWidth="1"/>
    <col min="6918" max="6918" width="13.26953125" style="2" customWidth="1"/>
    <col min="6919" max="6919" width="22.81640625" style="2" customWidth="1"/>
    <col min="6920" max="6920" width="14.1796875" style="2" customWidth="1"/>
    <col min="6921" max="6921" width="10.90625" style="2"/>
    <col min="6922" max="6922" width="17.453125" style="2" customWidth="1"/>
    <col min="6923" max="7170" width="10.90625" style="2"/>
    <col min="7171" max="7171" width="24.453125" style="2" customWidth="1"/>
    <col min="7172" max="7172" width="16.453125" style="2" customWidth="1"/>
    <col min="7173" max="7173" width="15.453125" style="2" customWidth="1"/>
    <col min="7174" max="7174" width="13.26953125" style="2" customWidth="1"/>
    <col min="7175" max="7175" width="22.81640625" style="2" customWidth="1"/>
    <col min="7176" max="7176" width="14.1796875" style="2" customWidth="1"/>
    <col min="7177" max="7177" width="10.90625" style="2"/>
    <col min="7178" max="7178" width="17.453125" style="2" customWidth="1"/>
    <col min="7179" max="7426" width="10.90625" style="2"/>
    <col min="7427" max="7427" width="24.453125" style="2" customWidth="1"/>
    <col min="7428" max="7428" width="16.453125" style="2" customWidth="1"/>
    <col min="7429" max="7429" width="15.453125" style="2" customWidth="1"/>
    <col min="7430" max="7430" width="13.26953125" style="2" customWidth="1"/>
    <col min="7431" max="7431" width="22.81640625" style="2" customWidth="1"/>
    <col min="7432" max="7432" width="14.1796875" style="2" customWidth="1"/>
    <col min="7433" max="7433" width="10.90625" style="2"/>
    <col min="7434" max="7434" width="17.453125" style="2" customWidth="1"/>
    <col min="7435" max="7682" width="10.90625" style="2"/>
    <col min="7683" max="7683" width="24.453125" style="2" customWidth="1"/>
    <col min="7684" max="7684" width="16.453125" style="2" customWidth="1"/>
    <col min="7685" max="7685" width="15.453125" style="2" customWidth="1"/>
    <col min="7686" max="7686" width="13.26953125" style="2" customWidth="1"/>
    <col min="7687" max="7687" width="22.81640625" style="2" customWidth="1"/>
    <col min="7688" max="7688" width="14.1796875" style="2" customWidth="1"/>
    <col min="7689" max="7689" width="10.90625" style="2"/>
    <col min="7690" max="7690" width="17.453125" style="2" customWidth="1"/>
    <col min="7691" max="7938" width="10.90625" style="2"/>
    <col min="7939" max="7939" width="24.453125" style="2" customWidth="1"/>
    <col min="7940" max="7940" width="16.453125" style="2" customWidth="1"/>
    <col min="7941" max="7941" width="15.453125" style="2" customWidth="1"/>
    <col min="7942" max="7942" width="13.26953125" style="2" customWidth="1"/>
    <col min="7943" max="7943" width="22.81640625" style="2" customWidth="1"/>
    <col min="7944" max="7944" width="14.1796875" style="2" customWidth="1"/>
    <col min="7945" max="7945" width="10.90625" style="2"/>
    <col min="7946" max="7946" width="17.453125" style="2" customWidth="1"/>
    <col min="7947" max="8194" width="10.90625" style="2"/>
    <col min="8195" max="8195" width="24.453125" style="2" customWidth="1"/>
    <col min="8196" max="8196" width="16.453125" style="2" customWidth="1"/>
    <col min="8197" max="8197" width="15.453125" style="2" customWidth="1"/>
    <col min="8198" max="8198" width="13.26953125" style="2" customWidth="1"/>
    <col min="8199" max="8199" width="22.81640625" style="2" customWidth="1"/>
    <col min="8200" max="8200" width="14.1796875" style="2" customWidth="1"/>
    <col min="8201" max="8201" width="10.90625" style="2"/>
    <col min="8202" max="8202" width="17.453125" style="2" customWidth="1"/>
    <col min="8203" max="8450" width="10.90625" style="2"/>
    <col min="8451" max="8451" width="24.453125" style="2" customWidth="1"/>
    <col min="8452" max="8452" width="16.453125" style="2" customWidth="1"/>
    <col min="8453" max="8453" width="15.453125" style="2" customWidth="1"/>
    <col min="8454" max="8454" width="13.26953125" style="2" customWidth="1"/>
    <col min="8455" max="8455" width="22.81640625" style="2" customWidth="1"/>
    <col min="8456" max="8456" width="14.1796875" style="2" customWidth="1"/>
    <col min="8457" max="8457" width="10.90625" style="2"/>
    <col min="8458" max="8458" width="17.453125" style="2" customWidth="1"/>
    <col min="8459" max="8706" width="10.90625" style="2"/>
    <col min="8707" max="8707" width="24.453125" style="2" customWidth="1"/>
    <col min="8708" max="8708" width="16.453125" style="2" customWidth="1"/>
    <col min="8709" max="8709" width="15.453125" style="2" customWidth="1"/>
    <col min="8710" max="8710" width="13.26953125" style="2" customWidth="1"/>
    <col min="8711" max="8711" width="22.81640625" style="2" customWidth="1"/>
    <col min="8712" max="8712" width="14.1796875" style="2" customWidth="1"/>
    <col min="8713" max="8713" width="10.90625" style="2"/>
    <col min="8714" max="8714" width="17.453125" style="2" customWidth="1"/>
    <col min="8715" max="8962" width="10.90625" style="2"/>
    <col min="8963" max="8963" width="24.453125" style="2" customWidth="1"/>
    <col min="8964" max="8964" width="16.453125" style="2" customWidth="1"/>
    <col min="8965" max="8965" width="15.453125" style="2" customWidth="1"/>
    <col min="8966" max="8966" width="13.26953125" style="2" customWidth="1"/>
    <col min="8967" max="8967" width="22.81640625" style="2" customWidth="1"/>
    <col min="8968" max="8968" width="14.1796875" style="2" customWidth="1"/>
    <col min="8969" max="8969" width="10.90625" style="2"/>
    <col min="8970" max="8970" width="17.453125" style="2" customWidth="1"/>
    <col min="8971" max="9218" width="10.90625" style="2"/>
    <col min="9219" max="9219" width="24.453125" style="2" customWidth="1"/>
    <col min="9220" max="9220" width="16.453125" style="2" customWidth="1"/>
    <col min="9221" max="9221" width="15.453125" style="2" customWidth="1"/>
    <col min="9222" max="9222" width="13.26953125" style="2" customWidth="1"/>
    <col min="9223" max="9223" width="22.81640625" style="2" customWidth="1"/>
    <col min="9224" max="9224" width="14.1796875" style="2" customWidth="1"/>
    <col min="9225" max="9225" width="10.90625" style="2"/>
    <col min="9226" max="9226" width="17.453125" style="2" customWidth="1"/>
    <col min="9227" max="9474" width="10.90625" style="2"/>
    <col min="9475" max="9475" width="24.453125" style="2" customWidth="1"/>
    <col min="9476" max="9476" width="16.453125" style="2" customWidth="1"/>
    <col min="9477" max="9477" width="15.453125" style="2" customWidth="1"/>
    <col min="9478" max="9478" width="13.26953125" style="2" customWidth="1"/>
    <col min="9479" max="9479" width="22.81640625" style="2" customWidth="1"/>
    <col min="9480" max="9480" width="14.1796875" style="2" customWidth="1"/>
    <col min="9481" max="9481" width="10.90625" style="2"/>
    <col min="9482" max="9482" width="17.453125" style="2" customWidth="1"/>
    <col min="9483" max="9730" width="10.90625" style="2"/>
    <col min="9731" max="9731" width="24.453125" style="2" customWidth="1"/>
    <col min="9732" max="9732" width="16.453125" style="2" customWidth="1"/>
    <col min="9733" max="9733" width="15.453125" style="2" customWidth="1"/>
    <col min="9734" max="9734" width="13.26953125" style="2" customWidth="1"/>
    <col min="9735" max="9735" width="22.81640625" style="2" customWidth="1"/>
    <col min="9736" max="9736" width="14.1796875" style="2" customWidth="1"/>
    <col min="9737" max="9737" width="10.90625" style="2"/>
    <col min="9738" max="9738" width="17.453125" style="2" customWidth="1"/>
    <col min="9739" max="9986" width="10.90625" style="2"/>
    <col min="9987" max="9987" width="24.453125" style="2" customWidth="1"/>
    <col min="9988" max="9988" width="16.453125" style="2" customWidth="1"/>
    <col min="9989" max="9989" width="15.453125" style="2" customWidth="1"/>
    <col min="9990" max="9990" width="13.26953125" style="2" customWidth="1"/>
    <col min="9991" max="9991" width="22.81640625" style="2" customWidth="1"/>
    <col min="9992" max="9992" width="14.1796875" style="2" customWidth="1"/>
    <col min="9993" max="9993" width="10.90625" style="2"/>
    <col min="9994" max="9994" width="17.453125" style="2" customWidth="1"/>
    <col min="9995" max="10242" width="10.90625" style="2"/>
    <col min="10243" max="10243" width="24.453125" style="2" customWidth="1"/>
    <col min="10244" max="10244" width="16.453125" style="2" customWidth="1"/>
    <col min="10245" max="10245" width="15.453125" style="2" customWidth="1"/>
    <col min="10246" max="10246" width="13.26953125" style="2" customWidth="1"/>
    <col min="10247" max="10247" width="22.81640625" style="2" customWidth="1"/>
    <col min="10248" max="10248" width="14.1796875" style="2" customWidth="1"/>
    <col min="10249" max="10249" width="10.90625" style="2"/>
    <col min="10250" max="10250" width="17.453125" style="2" customWidth="1"/>
    <col min="10251" max="10498" width="10.90625" style="2"/>
    <col min="10499" max="10499" width="24.453125" style="2" customWidth="1"/>
    <col min="10500" max="10500" width="16.453125" style="2" customWidth="1"/>
    <col min="10501" max="10501" width="15.453125" style="2" customWidth="1"/>
    <col min="10502" max="10502" width="13.26953125" style="2" customWidth="1"/>
    <col min="10503" max="10503" width="22.81640625" style="2" customWidth="1"/>
    <col min="10504" max="10504" width="14.1796875" style="2" customWidth="1"/>
    <col min="10505" max="10505" width="10.90625" style="2"/>
    <col min="10506" max="10506" width="17.453125" style="2" customWidth="1"/>
    <col min="10507" max="10754" width="10.90625" style="2"/>
    <col min="10755" max="10755" width="24.453125" style="2" customWidth="1"/>
    <col min="10756" max="10756" width="16.453125" style="2" customWidth="1"/>
    <col min="10757" max="10757" width="15.453125" style="2" customWidth="1"/>
    <col min="10758" max="10758" width="13.26953125" style="2" customWidth="1"/>
    <col min="10759" max="10759" width="22.81640625" style="2" customWidth="1"/>
    <col min="10760" max="10760" width="14.1796875" style="2" customWidth="1"/>
    <col min="10761" max="10761" width="10.90625" style="2"/>
    <col min="10762" max="10762" width="17.453125" style="2" customWidth="1"/>
    <col min="10763" max="11010" width="10.90625" style="2"/>
    <col min="11011" max="11011" width="24.453125" style="2" customWidth="1"/>
    <col min="11012" max="11012" width="16.453125" style="2" customWidth="1"/>
    <col min="11013" max="11013" width="15.453125" style="2" customWidth="1"/>
    <col min="11014" max="11014" width="13.26953125" style="2" customWidth="1"/>
    <col min="11015" max="11015" width="22.81640625" style="2" customWidth="1"/>
    <col min="11016" max="11016" width="14.1796875" style="2" customWidth="1"/>
    <col min="11017" max="11017" width="10.90625" style="2"/>
    <col min="11018" max="11018" width="17.453125" style="2" customWidth="1"/>
    <col min="11019" max="11266" width="10.90625" style="2"/>
    <col min="11267" max="11267" width="24.453125" style="2" customWidth="1"/>
    <col min="11268" max="11268" width="16.453125" style="2" customWidth="1"/>
    <col min="11269" max="11269" width="15.453125" style="2" customWidth="1"/>
    <col min="11270" max="11270" width="13.26953125" style="2" customWidth="1"/>
    <col min="11271" max="11271" width="22.81640625" style="2" customWidth="1"/>
    <col min="11272" max="11272" width="14.1796875" style="2" customWidth="1"/>
    <col min="11273" max="11273" width="10.90625" style="2"/>
    <col min="11274" max="11274" width="17.453125" style="2" customWidth="1"/>
    <col min="11275" max="11522" width="10.90625" style="2"/>
    <col min="11523" max="11523" width="24.453125" style="2" customWidth="1"/>
    <col min="11524" max="11524" width="16.453125" style="2" customWidth="1"/>
    <col min="11525" max="11525" width="15.453125" style="2" customWidth="1"/>
    <col min="11526" max="11526" width="13.26953125" style="2" customWidth="1"/>
    <col min="11527" max="11527" width="22.81640625" style="2" customWidth="1"/>
    <col min="11528" max="11528" width="14.1796875" style="2" customWidth="1"/>
    <col min="11529" max="11529" width="10.90625" style="2"/>
    <col min="11530" max="11530" width="17.453125" style="2" customWidth="1"/>
    <col min="11531" max="11778" width="10.90625" style="2"/>
    <col min="11779" max="11779" width="24.453125" style="2" customWidth="1"/>
    <col min="11780" max="11780" width="16.453125" style="2" customWidth="1"/>
    <col min="11781" max="11781" width="15.453125" style="2" customWidth="1"/>
    <col min="11782" max="11782" width="13.26953125" style="2" customWidth="1"/>
    <col min="11783" max="11783" width="22.81640625" style="2" customWidth="1"/>
    <col min="11784" max="11784" width="14.1796875" style="2" customWidth="1"/>
    <col min="11785" max="11785" width="10.90625" style="2"/>
    <col min="11786" max="11786" width="17.453125" style="2" customWidth="1"/>
    <col min="11787" max="12034" width="10.90625" style="2"/>
    <col min="12035" max="12035" width="24.453125" style="2" customWidth="1"/>
    <col min="12036" max="12036" width="16.453125" style="2" customWidth="1"/>
    <col min="12037" max="12037" width="15.453125" style="2" customWidth="1"/>
    <col min="12038" max="12038" width="13.26953125" style="2" customWidth="1"/>
    <col min="12039" max="12039" width="22.81640625" style="2" customWidth="1"/>
    <col min="12040" max="12040" width="14.1796875" style="2" customWidth="1"/>
    <col min="12041" max="12041" width="10.90625" style="2"/>
    <col min="12042" max="12042" width="17.453125" style="2" customWidth="1"/>
    <col min="12043" max="12290" width="10.90625" style="2"/>
    <col min="12291" max="12291" width="24.453125" style="2" customWidth="1"/>
    <col min="12292" max="12292" width="16.453125" style="2" customWidth="1"/>
    <col min="12293" max="12293" width="15.453125" style="2" customWidth="1"/>
    <col min="12294" max="12294" width="13.26953125" style="2" customWidth="1"/>
    <col min="12295" max="12295" width="22.81640625" style="2" customWidth="1"/>
    <col min="12296" max="12296" width="14.1796875" style="2" customWidth="1"/>
    <col min="12297" max="12297" width="10.90625" style="2"/>
    <col min="12298" max="12298" width="17.453125" style="2" customWidth="1"/>
    <col min="12299" max="12546" width="10.90625" style="2"/>
    <col min="12547" max="12547" width="24.453125" style="2" customWidth="1"/>
    <col min="12548" max="12548" width="16.453125" style="2" customWidth="1"/>
    <col min="12549" max="12549" width="15.453125" style="2" customWidth="1"/>
    <col min="12550" max="12550" width="13.26953125" style="2" customWidth="1"/>
    <col min="12551" max="12551" width="22.81640625" style="2" customWidth="1"/>
    <col min="12552" max="12552" width="14.1796875" style="2" customWidth="1"/>
    <col min="12553" max="12553" width="10.90625" style="2"/>
    <col min="12554" max="12554" width="17.453125" style="2" customWidth="1"/>
    <col min="12555" max="12802" width="10.90625" style="2"/>
    <col min="12803" max="12803" width="24.453125" style="2" customWidth="1"/>
    <col min="12804" max="12804" width="16.453125" style="2" customWidth="1"/>
    <col min="12805" max="12805" width="15.453125" style="2" customWidth="1"/>
    <col min="12806" max="12806" width="13.26953125" style="2" customWidth="1"/>
    <col min="12807" max="12807" width="22.81640625" style="2" customWidth="1"/>
    <col min="12808" max="12808" width="14.1796875" style="2" customWidth="1"/>
    <col min="12809" max="12809" width="10.90625" style="2"/>
    <col min="12810" max="12810" width="17.453125" style="2" customWidth="1"/>
    <col min="12811" max="13058" width="10.90625" style="2"/>
    <col min="13059" max="13059" width="24.453125" style="2" customWidth="1"/>
    <col min="13060" max="13060" width="16.453125" style="2" customWidth="1"/>
    <col min="13061" max="13061" width="15.453125" style="2" customWidth="1"/>
    <col min="13062" max="13062" width="13.26953125" style="2" customWidth="1"/>
    <col min="13063" max="13063" width="22.81640625" style="2" customWidth="1"/>
    <col min="13064" max="13064" width="14.1796875" style="2" customWidth="1"/>
    <col min="13065" max="13065" width="10.90625" style="2"/>
    <col min="13066" max="13066" width="17.453125" style="2" customWidth="1"/>
    <col min="13067" max="13314" width="10.90625" style="2"/>
    <col min="13315" max="13315" width="24.453125" style="2" customWidth="1"/>
    <col min="13316" max="13316" width="16.453125" style="2" customWidth="1"/>
    <col min="13317" max="13317" width="15.453125" style="2" customWidth="1"/>
    <col min="13318" max="13318" width="13.26953125" style="2" customWidth="1"/>
    <col min="13319" max="13319" width="22.81640625" style="2" customWidth="1"/>
    <col min="13320" max="13320" width="14.1796875" style="2" customWidth="1"/>
    <col min="13321" max="13321" width="10.90625" style="2"/>
    <col min="13322" max="13322" width="17.453125" style="2" customWidth="1"/>
    <col min="13323" max="13570" width="10.90625" style="2"/>
    <col min="13571" max="13571" width="24.453125" style="2" customWidth="1"/>
    <col min="13572" max="13572" width="16.453125" style="2" customWidth="1"/>
    <col min="13573" max="13573" width="15.453125" style="2" customWidth="1"/>
    <col min="13574" max="13574" width="13.26953125" style="2" customWidth="1"/>
    <col min="13575" max="13575" width="22.81640625" style="2" customWidth="1"/>
    <col min="13576" max="13576" width="14.1796875" style="2" customWidth="1"/>
    <col min="13577" max="13577" width="10.90625" style="2"/>
    <col min="13578" max="13578" width="17.453125" style="2" customWidth="1"/>
    <col min="13579" max="13826" width="10.90625" style="2"/>
    <col min="13827" max="13827" width="24.453125" style="2" customWidth="1"/>
    <col min="13828" max="13828" width="16.453125" style="2" customWidth="1"/>
    <col min="13829" max="13829" width="15.453125" style="2" customWidth="1"/>
    <col min="13830" max="13830" width="13.26953125" style="2" customWidth="1"/>
    <col min="13831" max="13831" width="22.81640625" style="2" customWidth="1"/>
    <col min="13832" max="13832" width="14.1796875" style="2" customWidth="1"/>
    <col min="13833" max="13833" width="10.90625" style="2"/>
    <col min="13834" max="13834" width="17.453125" style="2" customWidth="1"/>
    <col min="13835" max="14082" width="10.90625" style="2"/>
    <col min="14083" max="14083" width="24.453125" style="2" customWidth="1"/>
    <col min="14084" max="14084" width="16.453125" style="2" customWidth="1"/>
    <col min="14085" max="14085" width="15.453125" style="2" customWidth="1"/>
    <col min="14086" max="14086" width="13.26953125" style="2" customWidth="1"/>
    <col min="14087" max="14087" width="22.81640625" style="2" customWidth="1"/>
    <col min="14088" max="14088" width="14.1796875" style="2" customWidth="1"/>
    <col min="14089" max="14089" width="10.90625" style="2"/>
    <col min="14090" max="14090" width="17.453125" style="2" customWidth="1"/>
    <col min="14091" max="14338" width="10.90625" style="2"/>
    <col min="14339" max="14339" width="24.453125" style="2" customWidth="1"/>
    <col min="14340" max="14340" width="16.453125" style="2" customWidth="1"/>
    <col min="14341" max="14341" width="15.453125" style="2" customWidth="1"/>
    <col min="14342" max="14342" width="13.26953125" style="2" customWidth="1"/>
    <col min="14343" max="14343" width="22.81640625" style="2" customWidth="1"/>
    <col min="14344" max="14344" width="14.1796875" style="2" customWidth="1"/>
    <col min="14345" max="14345" width="10.90625" style="2"/>
    <col min="14346" max="14346" width="17.453125" style="2" customWidth="1"/>
    <col min="14347" max="14594" width="10.90625" style="2"/>
    <col min="14595" max="14595" width="24.453125" style="2" customWidth="1"/>
    <col min="14596" max="14596" width="16.453125" style="2" customWidth="1"/>
    <col min="14597" max="14597" width="15.453125" style="2" customWidth="1"/>
    <col min="14598" max="14598" width="13.26953125" style="2" customWidth="1"/>
    <col min="14599" max="14599" width="22.81640625" style="2" customWidth="1"/>
    <col min="14600" max="14600" width="14.1796875" style="2" customWidth="1"/>
    <col min="14601" max="14601" width="10.90625" style="2"/>
    <col min="14602" max="14602" width="17.453125" style="2" customWidth="1"/>
    <col min="14603" max="14850" width="10.90625" style="2"/>
    <col min="14851" max="14851" width="24.453125" style="2" customWidth="1"/>
    <col min="14852" max="14852" width="16.453125" style="2" customWidth="1"/>
    <col min="14853" max="14853" width="15.453125" style="2" customWidth="1"/>
    <col min="14854" max="14854" width="13.26953125" style="2" customWidth="1"/>
    <col min="14855" max="14855" width="22.81640625" style="2" customWidth="1"/>
    <col min="14856" max="14856" width="14.1796875" style="2" customWidth="1"/>
    <col min="14857" max="14857" width="10.90625" style="2"/>
    <col min="14858" max="14858" width="17.453125" style="2" customWidth="1"/>
    <col min="14859" max="15106" width="10.90625" style="2"/>
    <col min="15107" max="15107" width="24.453125" style="2" customWidth="1"/>
    <col min="15108" max="15108" width="16.453125" style="2" customWidth="1"/>
    <col min="15109" max="15109" width="15.453125" style="2" customWidth="1"/>
    <col min="15110" max="15110" width="13.26953125" style="2" customWidth="1"/>
    <col min="15111" max="15111" width="22.81640625" style="2" customWidth="1"/>
    <col min="15112" max="15112" width="14.1796875" style="2" customWidth="1"/>
    <col min="15113" max="15113" width="10.90625" style="2"/>
    <col min="15114" max="15114" width="17.453125" style="2" customWidth="1"/>
    <col min="15115" max="15362" width="10.90625" style="2"/>
    <col min="15363" max="15363" width="24.453125" style="2" customWidth="1"/>
    <col min="15364" max="15364" width="16.453125" style="2" customWidth="1"/>
    <col min="15365" max="15365" width="15.453125" style="2" customWidth="1"/>
    <col min="15366" max="15366" width="13.26953125" style="2" customWidth="1"/>
    <col min="15367" max="15367" width="22.81640625" style="2" customWidth="1"/>
    <col min="15368" max="15368" width="14.1796875" style="2" customWidth="1"/>
    <col min="15369" max="15369" width="10.90625" style="2"/>
    <col min="15370" max="15370" width="17.453125" style="2" customWidth="1"/>
    <col min="15371" max="15618" width="10.90625" style="2"/>
    <col min="15619" max="15619" width="24.453125" style="2" customWidth="1"/>
    <col min="15620" max="15620" width="16.453125" style="2" customWidth="1"/>
    <col min="15621" max="15621" width="15.453125" style="2" customWidth="1"/>
    <col min="15622" max="15622" width="13.26953125" style="2" customWidth="1"/>
    <col min="15623" max="15623" width="22.81640625" style="2" customWidth="1"/>
    <col min="15624" max="15624" width="14.1796875" style="2" customWidth="1"/>
    <col min="15625" max="15625" width="10.90625" style="2"/>
    <col min="15626" max="15626" width="17.453125" style="2" customWidth="1"/>
    <col min="15627" max="15874" width="10.90625" style="2"/>
    <col min="15875" max="15875" width="24.453125" style="2" customWidth="1"/>
    <col min="15876" max="15876" width="16.453125" style="2" customWidth="1"/>
    <col min="15877" max="15877" width="15.453125" style="2" customWidth="1"/>
    <col min="15878" max="15878" width="13.26953125" style="2" customWidth="1"/>
    <col min="15879" max="15879" width="22.81640625" style="2" customWidth="1"/>
    <col min="15880" max="15880" width="14.1796875" style="2" customWidth="1"/>
    <col min="15881" max="15881" width="10.90625" style="2"/>
    <col min="15882" max="15882" width="17.453125" style="2" customWidth="1"/>
    <col min="15883" max="16130" width="10.90625" style="2"/>
    <col min="16131" max="16131" width="24.453125" style="2" customWidth="1"/>
    <col min="16132" max="16132" width="16.453125" style="2" customWidth="1"/>
    <col min="16133" max="16133" width="15.453125" style="2" customWidth="1"/>
    <col min="16134" max="16134" width="13.26953125" style="2" customWidth="1"/>
    <col min="16135" max="16135" width="22.81640625" style="2" customWidth="1"/>
    <col min="16136" max="16136" width="14.1796875" style="2" customWidth="1"/>
    <col min="16137" max="16137" width="10.90625" style="2"/>
    <col min="16138" max="16138" width="17.453125" style="2" customWidth="1"/>
    <col min="16139" max="16384" width="10.90625" style="2"/>
  </cols>
  <sheetData>
    <row r="1" spans="1:24" ht="6.75" customHeight="1" thickBot="1" x14ac:dyDescent="0.35"/>
    <row r="2" spans="1:24" ht="40.5" customHeight="1" thickBot="1" x14ac:dyDescent="0.35">
      <c r="A2" s="179" t="s">
        <v>31</v>
      </c>
      <c r="B2" s="180"/>
      <c r="C2" s="180"/>
      <c r="D2" s="180"/>
      <c r="E2" s="180"/>
      <c r="F2" s="180"/>
      <c r="G2" s="181"/>
      <c r="I2" s="129" t="s">
        <v>32</v>
      </c>
    </row>
    <row r="3" spans="1:24" ht="31.5" customHeight="1" thickBot="1" x14ac:dyDescent="0.35">
      <c r="A3" s="182" t="s">
        <v>79</v>
      </c>
      <c r="B3" s="183"/>
      <c r="C3" s="183"/>
      <c r="D3" s="183"/>
      <c r="E3" s="183"/>
      <c r="F3" s="183"/>
      <c r="G3" s="184"/>
      <c r="I3" s="130" t="s">
        <v>75</v>
      </c>
    </row>
    <row r="4" spans="1:24" ht="5.25" customHeight="1" x14ac:dyDescent="0.3"/>
    <row r="5" spans="1:24" ht="14.5" x14ac:dyDescent="0.35">
      <c r="A5" s="1" t="s">
        <v>46</v>
      </c>
    </row>
    <row r="6" spans="1:24" x14ac:dyDescent="0.3">
      <c r="A6" s="107" t="s">
        <v>47</v>
      </c>
    </row>
    <row r="7" spans="1:24" ht="52" x14ac:dyDescent="0.3">
      <c r="A7" s="80" t="s">
        <v>52</v>
      </c>
      <c r="B7" s="97" t="s">
        <v>26</v>
      </c>
      <c r="F7" s="25" t="s">
        <v>0</v>
      </c>
      <c r="G7" s="26" t="s">
        <v>1</v>
      </c>
      <c r="L7" s="98" t="s">
        <v>65</v>
      </c>
      <c r="M7" s="98" t="s">
        <v>66</v>
      </c>
      <c r="N7" s="98" t="s">
        <v>67</v>
      </c>
      <c r="O7" s="98" t="s">
        <v>68</v>
      </c>
      <c r="P7" s="98" t="s">
        <v>43</v>
      </c>
      <c r="Q7" s="98" t="s">
        <v>69</v>
      </c>
      <c r="R7" s="98" t="s">
        <v>70</v>
      </c>
      <c r="S7" s="136" t="s">
        <v>71</v>
      </c>
      <c r="T7" s="98" t="s">
        <v>72</v>
      </c>
      <c r="U7" s="98" t="s">
        <v>44</v>
      </c>
      <c r="V7" s="98" t="s">
        <v>73</v>
      </c>
      <c r="W7" s="98" t="s">
        <v>84</v>
      </c>
      <c r="X7" s="98" t="s">
        <v>85</v>
      </c>
    </row>
    <row r="8" spans="1:24" ht="15" customHeight="1" x14ac:dyDescent="0.3">
      <c r="A8" s="75"/>
      <c r="B8" s="99">
        <v>24</v>
      </c>
      <c r="F8" s="120">
        <v>1</v>
      </c>
      <c r="G8" s="121">
        <f>B8</f>
        <v>24</v>
      </c>
      <c r="L8" s="170">
        <v>3</v>
      </c>
      <c r="M8" s="170">
        <v>6</v>
      </c>
      <c r="N8" s="170">
        <v>9</v>
      </c>
      <c r="O8" s="170">
        <v>12</v>
      </c>
      <c r="P8" s="170">
        <v>15</v>
      </c>
      <c r="Q8" s="170">
        <v>18</v>
      </c>
      <c r="R8" s="170">
        <v>21</v>
      </c>
      <c r="S8" s="171">
        <v>24</v>
      </c>
      <c r="T8" s="170">
        <v>27</v>
      </c>
      <c r="U8" s="170">
        <v>30</v>
      </c>
      <c r="V8" s="170">
        <v>33</v>
      </c>
      <c r="W8" s="170">
        <v>36</v>
      </c>
      <c r="X8" s="170">
        <v>39</v>
      </c>
    </row>
    <row r="9" spans="1:24" ht="12.75" customHeight="1" x14ac:dyDescent="0.3">
      <c r="A9" s="178" t="s">
        <v>63</v>
      </c>
      <c r="B9" s="100">
        <v>22.862894324723939</v>
      </c>
      <c r="F9" s="17"/>
      <c r="G9" s="18" t="s">
        <v>6</v>
      </c>
      <c r="H9" s="34">
        <f>G8*F8</f>
        <v>24</v>
      </c>
      <c r="I9" s="19" t="str">
        <f>G7</f>
        <v>meses</v>
      </c>
      <c r="L9" s="122">
        <v>3</v>
      </c>
      <c r="M9" s="122">
        <v>5.9749999999999996</v>
      </c>
      <c r="N9" s="122">
        <v>8.8966950959488269</v>
      </c>
      <c r="O9" s="122">
        <v>11.764704672128081</v>
      </c>
      <c r="P9" s="122">
        <v>14.594500093264056</v>
      </c>
      <c r="Q9" s="122">
        <v>17.394734172926629</v>
      </c>
      <c r="R9" s="122">
        <v>20.159683741923921</v>
      </c>
      <c r="S9" s="155">
        <v>22.862894324723939</v>
      </c>
      <c r="T9" s="122">
        <v>25.48001894750281</v>
      </c>
      <c r="U9" s="122">
        <v>28.005050952773431</v>
      </c>
      <c r="V9" s="122">
        <v>30.480894022876445</v>
      </c>
      <c r="W9" s="122">
        <v>32.921367906263697</v>
      </c>
      <c r="X9" s="122">
        <v>35.326472602935198</v>
      </c>
    </row>
    <row r="10" spans="1:24" x14ac:dyDescent="0.3">
      <c r="A10" s="178"/>
      <c r="B10" s="100">
        <v>21.887371853313695</v>
      </c>
      <c r="L10" s="122">
        <v>2.9877300613496933</v>
      </c>
      <c r="M10" s="122">
        <v>5.9168915306875753</v>
      </c>
      <c r="N10" s="122">
        <v>8.7656559692706821</v>
      </c>
      <c r="O10" s="122">
        <v>11.526918768138838</v>
      </c>
      <c r="P10" s="122">
        <v>14.196459537658711</v>
      </c>
      <c r="Q10" s="122">
        <v>16.811479434225301</v>
      </c>
      <c r="R10" s="122">
        <v>19.378080475394466</v>
      </c>
      <c r="S10" s="155">
        <v>21.887371853313695</v>
      </c>
      <c r="T10" s="122">
        <v>24.341126708824564</v>
      </c>
      <c r="U10" s="122">
        <v>26.694534746661603</v>
      </c>
      <c r="V10" s="122">
        <v>28.960474153694037</v>
      </c>
      <c r="W10" s="122">
        <v>31.178464706733116</v>
      </c>
      <c r="X10" s="122">
        <v>33.366071827538782</v>
      </c>
    </row>
    <row r="11" spans="1:24" ht="39" x14ac:dyDescent="0.3">
      <c r="D11" s="82" t="s">
        <v>10</v>
      </c>
      <c r="E11" s="83" t="s">
        <v>40</v>
      </c>
      <c r="F11" s="5"/>
      <c r="H11" s="83" t="s">
        <v>11</v>
      </c>
      <c r="I11" s="5"/>
      <c r="L11" s="153" t="s">
        <v>42</v>
      </c>
      <c r="M11" s="153" t="s">
        <v>42</v>
      </c>
      <c r="N11" s="152" t="s">
        <v>42</v>
      </c>
      <c r="O11" s="153" t="s">
        <v>42</v>
      </c>
      <c r="P11" s="153" t="s">
        <v>42</v>
      </c>
      <c r="Q11" s="153" t="s">
        <v>42</v>
      </c>
      <c r="R11" s="153" t="s">
        <v>42</v>
      </c>
      <c r="S11" s="153" t="s">
        <v>42</v>
      </c>
      <c r="T11" s="153" t="s">
        <v>42</v>
      </c>
      <c r="U11" s="153" t="s">
        <v>42</v>
      </c>
      <c r="V11" s="153" t="s">
        <v>42</v>
      </c>
      <c r="W11" s="153" t="s">
        <v>42</v>
      </c>
      <c r="X11" s="153" t="s">
        <v>42</v>
      </c>
    </row>
    <row r="12" spans="1:24" ht="15" customHeight="1" x14ac:dyDescent="0.3">
      <c r="C12" s="4" t="s">
        <v>7</v>
      </c>
      <c r="D12" s="5">
        <f>B8</f>
        <v>24</v>
      </c>
      <c r="E12" s="20">
        <f>H9</f>
        <v>24</v>
      </c>
      <c r="F12" s="5" t="str">
        <f>G7</f>
        <v>meses</v>
      </c>
      <c r="H12" s="6">
        <f>G8-E12</f>
        <v>0</v>
      </c>
      <c r="I12" s="5" t="str">
        <f>G7</f>
        <v>meses</v>
      </c>
    </row>
    <row r="13" spans="1:24" ht="12.75" customHeight="1" x14ac:dyDescent="0.3">
      <c r="A13" s="178" t="s">
        <v>63</v>
      </c>
      <c r="B13" s="80"/>
      <c r="C13" s="117" t="s">
        <v>60</v>
      </c>
      <c r="D13" s="118">
        <f>B9</f>
        <v>22.862894324723939</v>
      </c>
      <c r="E13" s="7">
        <f>D13*E12/D12</f>
        <v>22.862894324723939</v>
      </c>
      <c r="F13" s="5" t="str">
        <f>G7</f>
        <v>meses</v>
      </c>
      <c r="H13" s="6">
        <f>G8-E13</f>
        <v>1.1371056752760609</v>
      </c>
      <c r="I13" s="5" t="str">
        <f>G7</f>
        <v>meses</v>
      </c>
    </row>
    <row r="14" spans="1:24" x14ac:dyDescent="0.3">
      <c r="A14" s="178"/>
      <c r="B14" s="80"/>
      <c r="C14" s="117" t="s">
        <v>61</v>
      </c>
      <c r="D14" s="118">
        <f>B10</f>
        <v>21.887371853313695</v>
      </c>
      <c r="E14" s="7">
        <f>D14*E12/D12</f>
        <v>21.887371853313695</v>
      </c>
      <c r="F14" s="5" t="str">
        <f>G7</f>
        <v>meses</v>
      </c>
      <c r="H14" s="6">
        <f>G8-E14</f>
        <v>2.1126281466863048</v>
      </c>
      <c r="I14" s="6" t="str">
        <f>G7</f>
        <v>meses</v>
      </c>
    </row>
    <row r="15" spans="1:24" x14ac:dyDescent="0.3">
      <c r="I15" s="8"/>
    </row>
    <row r="16" spans="1:24" x14ac:dyDescent="0.3">
      <c r="E16" s="9" t="s">
        <v>2</v>
      </c>
      <c r="F16" s="32">
        <f>E13-E14</f>
        <v>0.97552247141024395</v>
      </c>
      <c r="G16" s="10" t="str">
        <f>F13</f>
        <v>meses</v>
      </c>
      <c r="H16" s="10" t="s">
        <v>3</v>
      </c>
      <c r="I16" s="11">
        <f>H9</f>
        <v>24</v>
      </c>
      <c r="J16" s="12" t="str">
        <f>G7</f>
        <v>meses</v>
      </c>
    </row>
    <row r="17" spans="1:14" x14ac:dyDescent="0.3">
      <c r="E17" s="144"/>
      <c r="F17" s="132">
        <f>F16*(365.25/12)</f>
        <v>29.692465223549299</v>
      </c>
      <c r="G17" s="21" t="s">
        <v>4</v>
      </c>
      <c r="H17" s="14" t="s">
        <v>5</v>
      </c>
      <c r="I17" s="15">
        <f>H9</f>
        <v>24</v>
      </c>
      <c r="J17" s="16" t="str">
        <f>G7</f>
        <v>meses</v>
      </c>
    </row>
    <row r="18" spans="1:14" ht="13.5" thickBot="1" x14ac:dyDescent="0.35">
      <c r="A18" s="9"/>
      <c r="B18" s="145"/>
      <c r="C18" s="145"/>
      <c r="D18" s="145"/>
      <c r="E18" s="145"/>
      <c r="F18" s="145"/>
    </row>
    <row r="19" spans="1:14" ht="62" customHeight="1" thickBot="1" x14ac:dyDescent="0.35">
      <c r="A19" s="185" t="s">
        <v>55</v>
      </c>
      <c r="B19" s="186"/>
      <c r="C19" s="186"/>
      <c r="D19" s="186"/>
      <c r="E19" s="187"/>
      <c r="F19" s="33"/>
      <c r="G19" s="188" t="s">
        <v>56</v>
      </c>
      <c r="H19" s="189"/>
      <c r="I19" s="190"/>
      <c r="J19" s="33"/>
      <c r="K19" s="33"/>
    </row>
    <row r="20" spans="1:14" ht="48.5" customHeight="1" x14ac:dyDescent="0.3">
      <c r="A20" s="141"/>
      <c r="B20" s="143" t="s">
        <v>57</v>
      </c>
      <c r="C20" s="143" t="s">
        <v>58</v>
      </c>
      <c r="D20" s="84"/>
      <c r="E20" s="84"/>
      <c r="F20" s="33"/>
      <c r="G20" s="143" t="s">
        <v>57</v>
      </c>
      <c r="H20" s="143" t="s">
        <v>58</v>
      </c>
      <c r="I20" s="84"/>
      <c r="J20" s="84"/>
      <c r="K20" s="84"/>
    </row>
    <row r="21" spans="1:14" ht="39" x14ac:dyDescent="0.3">
      <c r="A21" s="22" t="s">
        <v>8</v>
      </c>
      <c r="B21" s="30" t="s">
        <v>33</v>
      </c>
      <c r="C21" s="142" t="s">
        <v>33</v>
      </c>
      <c r="D21" s="29" t="s">
        <v>34</v>
      </c>
      <c r="E21" s="29" t="s">
        <v>34</v>
      </c>
      <c r="F21" s="33"/>
      <c r="G21" s="30" t="s">
        <v>35</v>
      </c>
      <c r="H21" s="30" t="s">
        <v>35</v>
      </c>
      <c r="I21" s="29" t="s">
        <v>36</v>
      </c>
      <c r="J21" s="33"/>
      <c r="K21" s="33"/>
      <c r="N21" s="108"/>
    </row>
    <row r="22" spans="1:14" x14ac:dyDescent="0.3">
      <c r="A22" s="23" t="str">
        <f>CONCATENATE(G8," ",G7)</f>
        <v>24 meses</v>
      </c>
      <c r="B22" s="31" t="str">
        <f>F13</f>
        <v>meses</v>
      </c>
      <c r="C22" s="62" t="str">
        <f>F13</f>
        <v>meses</v>
      </c>
      <c r="D22" s="31" t="str">
        <f>G16</f>
        <v>meses</v>
      </c>
      <c r="E22" s="31" t="str">
        <f>G17</f>
        <v>días</v>
      </c>
      <c r="F22" s="33"/>
      <c r="G22" s="31" t="str">
        <f>G7</f>
        <v>meses</v>
      </c>
      <c r="H22" s="31" t="str">
        <f>G7</f>
        <v>meses</v>
      </c>
      <c r="I22" s="31" t="str">
        <f>G7</f>
        <v>meses</v>
      </c>
      <c r="J22" s="33"/>
      <c r="K22" s="33"/>
    </row>
    <row r="23" spans="1:14" s="24" customFormat="1" ht="5.25" customHeight="1" x14ac:dyDescent="0.3">
      <c r="A23" s="85"/>
      <c r="B23" s="124"/>
      <c r="C23" s="124"/>
      <c r="D23" s="124"/>
      <c r="E23" s="124"/>
      <c r="F23" s="33"/>
      <c r="G23" s="84"/>
      <c r="H23" s="85"/>
      <c r="I23" s="85"/>
      <c r="J23" s="33"/>
      <c r="K23" s="33"/>
      <c r="L23" s="2"/>
      <c r="M23" s="2"/>
      <c r="N23" s="2"/>
    </row>
    <row r="24" spans="1:14" ht="72" customHeight="1" x14ac:dyDescent="0.35">
      <c r="A24" s="131" t="str">
        <f>A7</f>
        <v>Supervivencia Libre de metástasis (SLm) en tiempo medio de Supervivencia Libre del evento "metástasis o muerte"</v>
      </c>
      <c r="B24" s="125">
        <f>E13</f>
        <v>22.862894324723939</v>
      </c>
      <c r="C24" s="125">
        <f>E14</f>
        <v>21.887371853313695</v>
      </c>
      <c r="D24" s="125">
        <f>F16</f>
        <v>0.97552247141024395</v>
      </c>
      <c r="E24" s="126">
        <f>F17</f>
        <v>29.692465223549299</v>
      </c>
      <c r="F24" s="77"/>
      <c r="G24" s="156" t="s">
        <v>78</v>
      </c>
      <c r="H24" s="156" t="s">
        <v>78</v>
      </c>
      <c r="I24" s="125" t="s">
        <v>76</v>
      </c>
      <c r="J24" s="33"/>
      <c r="K24" s="33"/>
    </row>
    <row r="25" spans="1:14" ht="3.75" customHeight="1" x14ac:dyDescent="0.3">
      <c r="A25" s="86"/>
      <c r="B25" s="87"/>
      <c r="C25" s="87"/>
      <c r="D25" s="87"/>
      <c r="E25" s="33"/>
      <c r="F25" s="33"/>
      <c r="G25" s="33"/>
      <c r="H25" s="33"/>
      <c r="I25" s="33"/>
      <c r="J25" s="33"/>
      <c r="K25" s="33"/>
    </row>
    <row r="26" spans="1:14" ht="22.5" customHeight="1" x14ac:dyDescent="0.3">
      <c r="A26" s="177" t="s">
        <v>37</v>
      </c>
      <c r="B26" s="177"/>
      <c r="C26" s="177"/>
      <c r="D26" s="177"/>
      <c r="E26" s="177"/>
      <c r="F26" s="33"/>
      <c r="G26" s="103"/>
      <c r="H26" s="33"/>
      <c r="I26" s="33"/>
      <c r="J26" s="33"/>
      <c r="K26" s="33"/>
    </row>
    <row r="27" spans="1:14" x14ac:dyDescent="0.3">
      <c r="A27" s="33"/>
      <c r="B27" s="33"/>
      <c r="C27" s="33"/>
      <c r="D27" s="33"/>
      <c r="E27" s="33"/>
      <c r="F27" s="33"/>
      <c r="G27" s="103" t="s">
        <v>24</v>
      </c>
      <c r="H27" s="63" t="str">
        <f>F12</f>
        <v>meses</v>
      </c>
      <c r="I27" s="33"/>
      <c r="J27" s="33"/>
      <c r="K27" s="63" t="s">
        <v>4</v>
      </c>
    </row>
    <row r="28" spans="1:14" x14ac:dyDescent="0.3">
      <c r="A28" s="33"/>
      <c r="B28" s="33"/>
      <c r="C28" s="33"/>
      <c r="D28" s="33"/>
      <c r="E28" s="33"/>
      <c r="F28" s="33"/>
      <c r="G28" s="157" t="s">
        <v>9</v>
      </c>
      <c r="H28" s="158">
        <f>G8-H29-H30</f>
        <v>1.1371056752760609</v>
      </c>
      <c r="I28" s="159">
        <f>H28/H31</f>
        <v>4.7379403136502539E-2</v>
      </c>
      <c r="J28" s="160"/>
      <c r="K28" s="161">
        <f>H28*365.25/12</f>
        <v>34.610653991215102</v>
      </c>
    </row>
    <row r="29" spans="1:14" x14ac:dyDescent="0.3">
      <c r="A29" s="33"/>
      <c r="B29" s="33"/>
      <c r="C29" s="33"/>
      <c r="D29" s="33"/>
      <c r="E29" s="33"/>
      <c r="F29" s="104"/>
      <c r="G29" s="65" t="s">
        <v>38</v>
      </c>
      <c r="H29" s="74">
        <f>D24</f>
        <v>0.97552247141024395</v>
      </c>
      <c r="I29" s="66">
        <f>H29/H31</f>
        <v>4.0646769642093496E-2</v>
      </c>
      <c r="J29" s="64"/>
      <c r="K29" s="67">
        <f t="shared" ref="K29:K31" si="0">H29*365.25/12</f>
        <v>29.692465223549302</v>
      </c>
    </row>
    <row r="30" spans="1:14" x14ac:dyDescent="0.3">
      <c r="A30" s="33"/>
      <c r="B30" s="33"/>
      <c r="C30" s="33"/>
      <c r="D30" s="33"/>
      <c r="E30" s="33"/>
      <c r="F30" s="105"/>
      <c r="G30" s="69" t="s">
        <v>39</v>
      </c>
      <c r="H30" s="70">
        <f>C24</f>
        <v>21.887371853313695</v>
      </c>
      <c r="I30" s="71">
        <f>H30/H31</f>
        <v>0.91197382722140397</v>
      </c>
      <c r="J30" s="68"/>
      <c r="K30" s="72">
        <f t="shared" si="0"/>
        <v>666.19688078523552</v>
      </c>
    </row>
    <row r="31" spans="1:14" x14ac:dyDescent="0.3">
      <c r="A31" s="33"/>
      <c r="B31" s="33"/>
      <c r="C31" s="33"/>
      <c r="D31" s="33"/>
      <c r="E31" s="33"/>
      <c r="F31" s="63"/>
      <c r="G31" s="63"/>
      <c r="H31" s="128">
        <f>SUM(H28:H30)</f>
        <v>24</v>
      </c>
      <c r="I31" s="33"/>
      <c r="J31" s="33"/>
      <c r="K31" s="73">
        <f t="shared" si="0"/>
        <v>730.5</v>
      </c>
    </row>
    <row r="32" spans="1:14" x14ac:dyDescent="0.3">
      <c r="A32" s="33"/>
      <c r="B32" s="33"/>
      <c r="C32" s="33"/>
      <c r="D32" s="33"/>
      <c r="E32" s="33"/>
      <c r="F32" s="33"/>
      <c r="G32" s="33"/>
      <c r="H32" s="63"/>
      <c r="I32" s="33"/>
      <c r="J32" s="33"/>
      <c r="K32" s="33"/>
    </row>
    <row r="33" spans="1:11" x14ac:dyDescent="0.3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x14ac:dyDescent="0.3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x14ac:dyDescent="0.3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x14ac:dyDescent="0.3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x14ac:dyDescent="0.3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x14ac:dyDescent="0.3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x14ac:dyDescent="0.3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x14ac:dyDescent="0.3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x14ac:dyDescent="0.3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x14ac:dyDescent="0.3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x14ac:dyDescent="0.3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x14ac:dyDescent="0.3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x14ac:dyDescent="0.3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4" x14ac:dyDescent="0.3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4" x14ac:dyDescent="0.3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4" x14ac:dyDescent="0.3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4" x14ac:dyDescent="0.3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4" x14ac:dyDescent="0.3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4" x14ac:dyDescent="0.3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4" x14ac:dyDescent="0.3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4" x14ac:dyDescent="0.3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9" spans="1:14" x14ac:dyDescent="0.3">
      <c r="K59" s="2">
        <v>3</v>
      </c>
      <c r="L59" s="2">
        <v>3</v>
      </c>
      <c r="M59" s="2">
        <v>2.9877300613496933</v>
      </c>
      <c r="N59" s="151" t="s">
        <v>42</v>
      </c>
    </row>
    <row r="60" spans="1:14" x14ac:dyDescent="0.3">
      <c r="K60" s="2">
        <v>6</v>
      </c>
      <c r="L60" s="2">
        <v>5.9749999999999996</v>
      </c>
      <c r="M60" s="2">
        <v>5.9168915306875753</v>
      </c>
      <c r="N60" s="151" t="s">
        <v>42</v>
      </c>
    </row>
    <row r="61" spans="1:14" x14ac:dyDescent="0.3">
      <c r="K61" s="2">
        <v>9</v>
      </c>
      <c r="L61" s="2">
        <v>8.8966950959488269</v>
      </c>
      <c r="M61" s="2">
        <v>8.7656559692706821</v>
      </c>
      <c r="N61" s="150" t="s">
        <v>42</v>
      </c>
    </row>
    <row r="62" spans="1:14" x14ac:dyDescent="0.3">
      <c r="K62" s="2">
        <v>12</v>
      </c>
      <c r="L62" s="2">
        <v>11.764704672128081</v>
      </c>
      <c r="M62" s="2">
        <v>11.526918768138838</v>
      </c>
      <c r="N62" s="151" t="s">
        <v>42</v>
      </c>
    </row>
    <row r="63" spans="1:14" x14ac:dyDescent="0.3">
      <c r="K63" s="2">
        <v>15</v>
      </c>
      <c r="L63" s="2">
        <v>14.594500093264056</v>
      </c>
      <c r="M63" s="2">
        <v>14.196459537658711</v>
      </c>
      <c r="N63" s="151" t="s">
        <v>42</v>
      </c>
    </row>
    <row r="64" spans="1:14" x14ac:dyDescent="0.3">
      <c r="K64" s="2">
        <v>18</v>
      </c>
      <c r="L64" s="2">
        <v>17.394734172926629</v>
      </c>
      <c r="M64" s="2">
        <v>16.811479434225301</v>
      </c>
      <c r="N64" s="151" t="s">
        <v>42</v>
      </c>
    </row>
    <row r="65" spans="11:14" x14ac:dyDescent="0.3">
      <c r="K65" s="2">
        <v>21</v>
      </c>
      <c r="L65" s="2">
        <v>20.159683741923921</v>
      </c>
      <c r="M65" s="2">
        <v>19.378080475394466</v>
      </c>
      <c r="N65" s="151" t="s">
        <v>42</v>
      </c>
    </row>
    <row r="66" spans="11:14" x14ac:dyDescent="0.3">
      <c r="K66" s="2">
        <v>24</v>
      </c>
      <c r="L66" s="2">
        <v>22.862894324723939</v>
      </c>
      <c r="M66" s="2">
        <v>21.887371853313695</v>
      </c>
      <c r="N66" s="151" t="s">
        <v>42</v>
      </c>
    </row>
    <row r="67" spans="11:14" x14ac:dyDescent="0.3">
      <c r="K67" s="2">
        <v>27</v>
      </c>
      <c r="L67" s="2">
        <v>25.48001894750281</v>
      </c>
      <c r="M67" s="2">
        <v>24.341126708824564</v>
      </c>
      <c r="N67" s="151" t="s">
        <v>42</v>
      </c>
    </row>
    <row r="68" spans="11:14" x14ac:dyDescent="0.3">
      <c r="K68" s="2">
        <v>30</v>
      </c>
      <c r="L68" s="2">
        <v>28.005050952773431</v>
      </c>
      <c r="M68" s="2">
        <v>26.694534746661603</v>
      </c>
      <c r="N68" s="151" t="s">
        <v>42</v>
      </c>
    </row>
    <row r="69" spans="11:14" x14ac:dyDescent="0.3">
      <c r="K69" s="2">
        <v>33</v>
      </c>
      <c r="L69" s="2">
        <v>30.480894022876445</v>
      </c>
      <c r="M69" s="2">
        <v>28.960474153694037</v>
      </c>
      <c r="N69" s="151" t="s">
        <v>42</v>
      </c>
    </row>
    <row r="70" spans="11:14" x14ac:dyDescent="0.3">
      <c r="K70" s="2">
        <v>36</v>
      </c>
      <c r="L70" s="2">
        <v>32.921367906263697</v>
      </c>
      <c r="M70" s="2">
        <v>31.178464706733116</v>
      </c>
      <c r="N70" s="151" t="s">
        <v>42</v>
      </c>
    </row>
    <row r="71" spans="11:14" x14ac:dyDescent="0.3">
      <c r="K71" s="2">
        <v>39</v>
      </c>
      <c r="L71" s="2">
        <v>35.326472602935198</v>
      </c>
      <c r="M71" s="2">
        <v>33.366071827538782</v>
      </c>
      <c r="N71" s="151" t="s">
        <v>42</v>
      </c>
    </row>
  </sheetData>
  <mergeCells count="7">
    <mergeCell ref="A26:E26"/>
    <mergeCell ref="A2:G2"/>
    <mergeCell ref="A3:G3"/>
    <mergeCell ref="A9:A10"/>
    <mergeCell ref="A13:A14"/>
    <mergeCell ref="A19:E19"/>
    <mergeCell ref="G19:I1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376C9-270C-4B2C-A6D5-B7619634020C}">
  <dimension ref="B1:AX64"/>
  <sheetViews>
    <sheetView topLeftCell="A3" zoomScale="70" zoomScaleNormal="70" workbookViewId="0">
      <selection activeCell="B3" sqref="B3"/>
    </sheetView>
  </sheetViews>
  <sheetFormatPr baseColWidth="10" defaultRowHeight="14.5" x14ac:dyDescent="0.35"/>
  <cols>
    <col min="1" max="1" width="1.1796875" customWidth="1"/>
    <col min="2" max="2" width="20" customWidth="1"/>
    <col min="4" max="4" width="10.54296875" customWidth="1"/>
    <col min="5" max="5" width="15" customWidth="1"/>
    <col min="6" max="6" width="6.6328125" customWidth="1"/>
    <col min="7" max="7" width="3.7265625" customWidth="1"/>
    <col min="8" max="44" width="3.1796875" customWidth="1"/>
    <col min="45" max="45" width="3.90625" customWidth="1"/>
    <col min="46" max="46" width="3.26953125" customWidth="1"/>
    <col min="47" max="47" width="1.6328125" customWidth="1"/>
    <col min="48" max="52" width="3.7265625" customWidth="1"/>
    <col min="53" max="53" width="3.26953125" customWidth="1"/>
    <col min="57" max="57" width="7.453125" customWidth="1"/>
  </cols>
  <sheetData>
    <row r="1" spans="2:48" hidden="1" x14ac:dyDescent="0.35">
      <c r="B1" s="35" t="str">
        <f>C8</f>
        <v>meses</v>
      </c>
      <c r="C1" s="35" t="s">
        <v>12</v>
      </c>
      <c r="D1" s="35" t="s">
        <v>13</v>
      </c>
      <c r="E1" s="35" t="s">
        <v>14</v>
      </c>
      <c r="F1" s="35"/>
      <c r="G1" s="35"/>
      <c r="H1" s="35"/>
      <c r="I1" s="35"/>
      <c r="J1" s="35"/>
    </row>
    <row r="2" spans="2:48" hidden="1" x14ac:dyDescent="0.35">
      <c r="B2" s="35" t="s">
        <v>15</v>
      </c>
      <c r="C2" s="35" t="s">
        <v>16</v>
      </c>
      <c r="D2" s="35" t="s">
        <v>17</v>
      </c>
      <c r="E2" s="35" t="s">
        <v>18</v>
      </c>
      <c r="F2" s="35" t="str">
        <f>CONCATENATE(C2," ",C6," ",D2," ",C12," ",C8)</f>
        <v>puede representarse llegando los 17 pacientes, a los 24 meses</v>
      </c>
      <c r="G2" s="35"/>
      <c r="H2" s="35"/>
      <c r="I2" s="35"/>
      <c r="J2" s="35"/>
    </row>
    <row r="3" spans="2:48" ht="6.5" customHeight="1" thickBot="1" x14ac:dyDescent="0.4">
      <c r="B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</row>
    <row r="4" spans="2:48" ht="56.5" customHeight="1" thickBot="1" x14ac:dyDescent="0.4">
      <c r="B4" s="191" t="s">
        <v>83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3"/>
      <c r="AU4" s="127"/>
      <c r="AV4" s="127"/>
    </row>
    <row r="5" spans="2:48" ht="8" customHeight="1" x14ac:dyDescent="0.35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27"/>
      <c r="AV5" s="127"/>
    </row>
    <row r="6" spans="2:48" ht="26" x14ac:dyDescent="0.35">
      <c r="B6" s="88" t="s">
        <v>41</v>
      </c>
      <c r="C6" s="135">
        <f>F6+E6+D6</f>
        <v>17</v>
      </c>
      <c r="D6" s="138">
        <v>2</v>
      </c>
      <c r="E6" s="139">
        <v>1</v>
      </c>
      <c r="F6" s="140">
        <v>14</v>
      </c>
      <c r="H6" s="1"/>
      <c r="I6" s="1" t="s">
        <v>46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2:48" ht="15" customHeight="1" x14ac:dyDescent="0.35">
      <c r="B7" s="36"/>
      <c r="C7" s="109">
        <f>D9/D6</f>
        <v>9.6653982398465175</v>
      </c>
      <c r="D7" s="110">
        <f>D6*9</f>
        <v>18</v>
      </c>
      <c r="E7" s="111">
        <f>E9/(D6+E6)</f>
        <v>11.971559497889061</v>
      </c>
      <c r="F7" s="112">
        <f>(D6+E6)*19</f>
        <v>57</v>
      </c>
      <c r="G7" s="36"/>
      <c r="H7" s="3"/>
      <c r="I7" s="107" t="s">
        <v>47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2:48" ht="39" x14ac:dyDescent="0.35">
      <c r="B8" s="78" t="s">
        <v>24</v>
      </c>
      <c r="C8" s="37" t="s">
        <v>1</v>
      </c>
      <c r="D8" s="38" t="str">
        <f>CONCATENATE(B1," ",C1," ",C6," ",D1)</f>
        <v>meses de los 17 del grupo Interv</v>
      </c>
      <c r="E8" s="38" t="str">
        <f>CONCATENATE(B1," ",C1," ",C6," ",E1)</f>
        <v>meses de los 17 del grupo Contr</v>
      </c>
      <c r="F8" s="114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2:48" ht="15" customHeight="1" x14ac:dyDescent="0.35">
      <c r="B9" s="39" t="s">
        <v>9</v>
      </c>
      <c r="C9" s="40">
        <v>1.1371056752760609</v>
      </c>
      <c r="D9" s="41">
        <f>C9*C6</f>
        <v>19.330796479693035</v>
      </c>
      <c r="E9" s="199">
        <f>(C9+C10)*C6</f>
        <v>35.914678493667182</v>
      </c>
      <c r="F9" s="115">
        <f>D9-D7</f>
        <v>1.3307964796930349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spans="2:48" ht="15" customHeight="1" x14ac:dyDescent="0.35">
      <c r="B10" s="133" t="s">
        <v>38</v>
      </c>
      <c r="C10" s="42">
        <v>0.97552247141024395</v>
      </c>
      <c r="D10" s="200">
        <f>(C11+C10)*C6</f>
        <v>388.66920352030695</v>
      </c>
      <c r="E10" s="199"/>
      <c r="F10" s="116">
        <f>E9-F7</f>
        <v>-21.085321506332818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</row>
    <row r="11" spans="2:48" ht="15" customHeight="1" x14ac:dyDescent="0.35">
      <c r="B11" s="44" t="s">
        <v>39</v>
      </c>
      <c r="C11" s="45">
        <v>21.887371853313695</v>
      </c>
      <c r="D11" s="200"/>
      <c r="E11" s="46">
        <f>C11*C6</f>
        <v>372.08532150633283</v>
      </c>
      <c r="F11" s="116">
        <f>E9-D9</f>
        <v>16.583882013974147</v>
      </c>
      <c r="G11" s="43"/>
      <c r="H11" s="43"/>
      <c r="I11" s="43"/>
      <c r="J11" s="43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</row>
    <row r="12" spans="2:48" x14ac:dyDescent="0.35">
      <c r="B12" s="4"/>
      <c r="C12" s="47">
        <v>24</v>
      </c>
      <c r="D12" s="48">
        <f>D9+D10</f>
        <v>408</v>
      </c>
      <c r="E12" s="48">
        <f>E9+E11</f>
        <v>408</v>
      </c>
      <c r="F12" s="113"/>
      <c r="G12" s="49"/>
      <c r="H12" s="49"/>
      <c r="I12" s="49"/>
      <c r="J12" s="49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spans="2:48" ht="9" customHeight="1" x14ac:dyDescent="0.35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</row>
    <row r="14" spans="2:48" ht="15" thickBot="1" x14ac:dyDescent="0.4">
      <c r="B14" s="36"/>
      <c r="C14" s="36"/>
      <c r="D14" s="36"/>
      <c r="E14" s="36"/>
      <c r="F14" s="36"/>
      <c r="G14" s="50" t="s">
        <v>20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</row>
    <row r="15" spans="2:48" ht="36" customHeight="1" thickBot="1" x14ac:dyDescent="0.4">
      <c r="B15" s="36"/>
      <c r="C15" s="36"/>
      <c r="D15" s="36"/>
      <c r="E15" s="36"/>
      <c r="G15" s="194" t="str">
        <f>IF((AND(((C10+C11)/C12)&gt;((E6+F6)/C6),(C11/C12)&gt;(F6/C6))),F2,#REF!)</f>
        <v>puede representarse llegando los 17 pacientes, a los 24 meses</v>
      </c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6"/>
      <c r="AA15" s="50"/>
      <c r="AB15" s="50"/>
      <c r="AC15" s="50"/>
    </row>
    <row r="16" spans="2:48" x14ac:dyDescent="0.35">
      <c r="G16" s="76"/>
      <c r="AA16" s="50"/>
    </row>
    <row r="17" spans="2:50" x14ac:dyDescent="0.35">
      <c r="B17" s="146" t="s">
        <v>64</v>
      </c>
      <c r="C17" s="147"/>
      <c r="D17" s="148"/>
      <c r="H17" s="27" t="s">
        <v>45</v>
      </c>
      <c r="I17" s="27"/>
      <c r="J17" s="27"/>
      <c r="W17" s="101"/>
      <c r="X17" s="101"/>
      <c r="Y17" s="101" t="s">
        <v>27</v>
      </c>
      <c r="AA17" s="50"/>
      <c r="AB17" s="27" t="s">
        <v>82</v>
      </c>
      <c r="AC17" s="27"/>
    </row>
    <row r="18" spans="2:50" ht="15.75" customHeight="1" thickBot="1" x14ac:dyDescent="0.4">
      <c r="B18" s="28" t="s">
        <v>60</v>
      </c>
      <c r="C18" s="28"/>
      <c r="D18" s="28"/>
      <c r="G18" s="94"/>
      <c r="H18" s="27" t="s">
        <v>29</v>
      </c>
      <c r="I18" s="27"/>
      <c r="J18" s="27"/>
      <c r="AA18" s="50"/>
      <c r="AB18" s="27" t="s">
        <v>29</v>
      </c>
      <c r="AC18" s="27"/>
      <c r="AD18" s="27"/>
      <c r="AE18" s="27"/>
      <c r="AF18" s="27"/>
      <c r="AG18" s="27"/>
      <c r="AH18" s="27"/>
      <c r="AI18" s="27"/>
      <c r="AS18" s="27"/>
      <c r="AT18" s="27"/>
      <c r="AU18" s="27"/>
      <c r="AV18" s="27"/>
      <c r="AW18" s="27"/>
    </row>
    <row r="19" spans="2:50" ht="14.5" customHeight="1" x14ac:dyDescent="0.35">
      <c r="B19" s="28" t="s">
        <v>61</v>
      </c>
      <c r="C19" s="28"/>
      <c r="D19" s="95"/>
      <c r="G19" s="94"/>
      <c r="H19" s="89">
        <v>1</v>
      </c>
      <c r="I19" s="89">
        <v>2</v>
      </c>
      <c r="J19" s="89">
        <v>3</v>
      </c>
      <c r="K19" s="89">
        <v>4</v>
      </c>
      <c r="L19" s="89">
        <v>5</v>
      </c>
      <c r="M19" s="89">
        <v>6</v>
      </c>
      <c r="N19" s="89">
        <v>7</v>
      </c>
      <c r="O19" s="89">
        <v>8</v>
      </c>
      <c r="P19" s="89">
        <v>9</v>
      </c>
      <c r="Q19" s="89">
        <v>10</v>
      </c>
      <c r="R19" s="89">
        <v>11</v>
      </c>
      <c r="S19" s="89">
        <v>12</v>
      </c>
      <c r="T19" s="89">
        <v>13</v>
      </c>
      <c r="U19" s="89">
        <v>14</v>
      </c>
      <c r="V19" s="134">
        <v>15</v>
      </c>
      <c r="W19" s="89">
        <v>16</v>
      </c>
      <c r="X19" s="89">
        <v>17</v>
      </c>
      <c r="AA19" s="119"/>
      <c r="AB19" s="89">
        <v>1</v>
      </c>
      <c r="AC19" s="89">
        <v>2</v>
      </c>
      <c r="AD19" s="89">
        <v>3</v>
      </c>
      <c r="AE19" s="89">
        <v>4</v>
      </c>
      <c r="AF19" s="89">
        <v>5</v>
      </c>
      <c r="AG19" s="89">
        <v>6</v>
      </c>
      <c r="AH19" s="89">
        <v>7</v>
      </c>
      <c r="AI19" s="89">
        <v>8</v>
      </c>
      <c r="AJ19" s="89">
        <v>9</v>
      </c>
      <c r="AK19" s="89">
        <v>10</v>
      </c>
      <c r="AL19" s="89">
        <v>11</v>
      </c>
      <c r="AM19" s="89">
        <v>12</v>
      </c>
      <c r="AN19" s="89">
        <v>13</v>
      </c>
      <c r="AO19" s="89">
        <v>14</v>
      </c>
      <c r="AP19" s="134">
        <v>15</v>
      </c>
      <c r="AQ19" s="89">
        <v>16</v>
      </c>
      <c r="AR19" s="89">
        <v>17</v>
      </c>
      <c r="AS19" s="50"/>
      <c r="AT19" s="50"/>
      <c r="AU19" s="50"/>
      <c r="AV19" s="50"/>
      <c r="AW19" s="50"/>
      <c r="AX19" s="50"/>
    </row>
    <row r="20" spans="2:50" x14ac:dyDescent="0.35">
      <c r="F20" s="198" t="s">
        <v>28</v>
      </c>
      <c r="G20" s="51">
        <v>1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79"/>
      <c r="W20" s="52"/>
      <c r="X20" s="52"/>
      <c r="Z20" s="167">
        <v>24</v>
      </c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79"/>
      <c r="AQ20" s="52"/>
      <c r="AR20" s="52"/>
      <c r="AS20" s="51">
        <v>1</v>
      </c>
      <c r="AT20" s="197" t="s">
        <v>28</v>
      </c>
      <c r="AU20" s="50"/>
      <c r="AV20" s="50"/>
      <c r="AW20" s="50"/>
      <c r="AX20" s="50"/>
    </row>
    <row r="21" spans="2:50" ht="15" thickBot="1" x14ac:dyDescent="0.4">
      <c r="F21" s="198"/>
      <c r="G21" s="51">
        <v>2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79"/>
      <c r="W21" s="52"/>
      <c r="X21" s="52"/>
      <c r="Z21" s="167">
        <v>23</v>
      </c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79"/>
      <c r="AQ21" s="52"/>
      <c r="AR21" s="52"/>
      <c r="AS21" s="51">
        <v>2</v>
      </c>
      <c r="AT21" s="197"/>
      <c r="AU21" s="50"/>
      <c r="AV21" s="50"/>
      <c r="AW21" s="50"/>
      <c r="AX21" s="50"/>
    </row>
    <row r="22" spans="2:50" x14ac:dyDescent="0.35">
      <c r="B22" s="53" t="s">
        <v>30</v>
      </c>
      <c r="C22" s="54"/>
      <c r="D22" s="54"/>
      <c r="E22" s="55"/>
      <c r="F22" s="198"/>
      <c r="G22" s="51">
        <v>3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79"/>
      <c r="W22" s="52"/>
      <c r="X22" s="52"/>
      <c r="Z22" s="167">
        <v>22</v>
      </c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79"/>
      <c r="AQ22" s="52"/>
      <c r="AR22" s="52"/>
      <c r="AS22" s="51">
        <v>3</v>
      </c>
      <c r="AT22" s="197"/>
      <c r="AU22" s="50"/>
      <c r="AV22" s="50"/>
      <c r="AW22" s="50"/>
      <c r="AX22" s="50"/>
    </row>
    <row r="23" spans="2:50" x14ac:dyDescent="0.35">
      <c r="B23" s="56" t="s">
        <v>21</v>
      </c>
      <c r="C23" s="90" t="s">
        <v>22</v>
      </c>
      <c r="D23" s="90" t="s">
        <v>23</v>
      </c>
      <c r="E23" s="57" t="s">
        <v>19</v>
      </c>
      <c r="F23" s="198"/>
      <c r="G23" s="51">
        <v>4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79"/>
      <c r="W23" s="52"/>
      <c r="X23" s="52"/>
      <c r="Z23" s="167">
        <v>21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79"/>
      <c r="AQ23" s="52"/>
      <c r="AR23" s="52"/>
      <c r="AS23" s="51">
        <v>4</v>
      </c>
      <c r="AT23" s="197"/>
      <c r="AU23" s="50"/>
      <c r="AV23" s="50"/>
      <c r="AW23" s="50"/>
      <c r="AX23" s="50"/>
    </row>
    <row r="24" spans="2:50" x14ac:dyDescent="0.35">
      <c r="B24" s="58">
        <f>1-C26</f>
        <v>0.11332389829349776</v>
      </c>
      <c r="C24" s="91">
        <f>1-B26</f>
        <v>0.17193384528665445</v>
      </c>
      <c r="D24" s="91">
        <f>C24-B24</f>
        <v>5.8609946993156692E-2</v>
      </c>
      <c r="E24" s="59">
        <f>1/D24</f>
        <v>17.061950254224939</v>
      </c>
      <c r="F24" s="198"/>
      <c r="G24" s="51">
        <v>5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79"/>
      <c r="W24" s="52"/>
      <c r="X24" s="52"/>
      <c r="Z24" s="167">
        <v>20</v>
      </c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79"/>
      <c r="AQ24" s="52"/>
      <c r="AR24" s="52"/>
      <c r="AS24" s="51">
        <v>5</v>
      </c>
      <c r="AT24" s="197"/>
      <c r="AU24" s="50"/>
      <c r="AV24" s="50"/>
      <c r="AW24" s="50"/>
      <c r="AX24" s="50"/>
    </row>
    <row r="25" spans="2:50" ht="15" thickBot="1" x14ac:dyDescent="0.4">
      <c r="B25" s="81" t="s">
        <v>25</v>
      </c>
      <c r="C25" s="60">
        <f>B24*E24</f>
        <v>1.9335267152985052</v>
      </c>
      <c r="D25" s="61">
        <f>D24*E24</f>
        <v>1</v>
      </c>
      <c r="E25" s="96">
        <f>(1-C24)*E24</f>
        <v>14.128423538926434</v>
      </c>
      <c r="F25" s="198"/>
      <c r="G25" s="51">
        <v>6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79"/>
      <c r="W25" s="52"/>
      <c r="X25" s="52"/>
      <c r="Z25" s="167">
        <v>19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79"/>
      <c r="AQ25" s="52"/>
      <c r="AR25" s="52"/>
      <c r="AS25" s="51">
        <v>6</v>
      </c>
      <c r="AT25" s="197"/>
      <c r="AU25" s="50"/>
      <c r="AV25" s="50"/>
      <c r="AW25" s="50"/>
      <c r="AX25" s="50"/>
    </row>
    <row r="26" spans="2:50" x14ac:dyDescent="0.35">
      <c r="B26" s="92">
        <v>0.82806615471334555</v>
      </c>
      <c r="C26" s="92">
        <v>0.88667610170650224</v>
      </c>
      <c r="E26" s="102" t="s">
        <v>27</v>
      </c>
      <c r="G26" s="51">
        <v>7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79"/>
      <c r="W26" s="52"/>
      <c r="X26" s="52"/>
      <c r="Z26" s="167">
        <v>18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79"/>
      <c r="AQ26" s="52"/>
      <c r="AR26" s="52"/>
      <c r="AS26" s="51">
        <v>7</v>
      </c>
      <c r="AT26" s="50"/>
      <c r="AU26" s="50"/>
      <c r="AV26" s="50"/>
      <c r="AW26" s="50"/>
      <c r="AX26" s="50"/>
    </row>
    <row r="27" spans="2:50" x14ac:dyDescent="0.35">
      <c r="G27" s="51">
        <v>8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79"/>
      <c r="W27" s="52"/>
      <c r="X27" s="52"/>
      <c r="Z27" s="167">
        <v>17</v>
      </c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79"/>
      <c r="AQ27" s="52"/>
      <c r="AR27" s="52"/>
      <c r="AS27" s="51">
        <v>8</v>
      </c>
      <c r="AT27" s="50"/>
      <c r="AU27" s="50"/>
      <c r="AV27" s="50"/>
      <c r="AW27" s="50"/>
      <c r="AX27" s="50"/>
    </row>
    <row r="28" spans="2:50" x14ac:dyDescent="0.35">
      <c r="C28" s="93"/>
      <c r="D28" s="93"/>
      <c r="E28" s="93"/>
      <c r="G28" s="51">
        <v>9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79"/>
      <c r="W28" s="52"/>
      <c r="X28" s="52"/>
      <c r="Z28" s="167">
        <v>16</v>
      </c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79"/>
      <c r="AQ28" s="52"/>
      <c r="AR28" s="52"/>
      <c r="AS28" s="51">
        <v>9</v>
      </c>
      <c r="AT28" s="50"/>
      <c r="AU28" s="50"/>
      <c r="AV28" s="50"/>
      <c r="AW28" s="50"/>
      <c r="AX28" s="50"/>
    </row>
    <row r="29" spans="2:50" x14ac:dyDescent="0.35">
      <c r="G29" s="51">
        <v>10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79"/>
      <c r="W29" s="52"/>
      <c r="X29" s="52"/>
      <c r="Z29" s="167">
        <v>15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164"/>
      <c r="AQ29" s="52"/>
      <c r="AR29" s="52"/>
      <c r="AS29" s="51">
        <v>10</v>
      </c>
    </row>
    <row r="30" spans="2:50" x14ac:dyDescent="0.35">
      <c r="G30" s="51">
        <v>11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79"/>
      <c r="W30" s="52"/>
      <c r="X30" s="52"/>
      <c r="Z30" s="167">
        <v>14</v>
      </c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164"/>
      <c r="AQ30" s="52"/>
      <c r="AR30" s="52"/>
      <c r="AS30" s="51">
        <v>11</v>
      </c>
    </row>
    <row r="31" spans="2:50" x14ac:dyDescent="0.35">
      <c r="G31" s="51">
        <v>12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79"/>
      <c r="W31" s="52"/>
      <c r="X31" s="52"/>
      <c r="Z31" s="167">
        <v>13</v>
      </c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164"/>
      <c r="AQ31" s="52"/>
      <c r="AR31" s="52"/>
      <c r="AS31" s="51">
        <v>12</v>
      </c>
    </row>
    <row r="32" spans="2:50" x14ac:dyDescent="0.35">
      <c r="G32" s="51">
        <v>13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79"/>
      <c r="W32" s="52"/>
      <c r="X32" s="52"/>
      <c r="Z32" s="167">
        <v>12</v>
      </c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164"/>
      <c r="AQ32" s="52"/>
      <c r="AR32" s="52"/>
      <c r="AS32" s="51">
        <v>13</v>
      </c>
    </row>
    <row r="33" spans="7:45" x14ac:dyDescent="0.35">
      <c r="G33" s="51">
        <v>14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79"/>
      <c r="W33" s="52"/>
      <c r="X33" s="52"/>
      <c r="Z33" s="167">
        <v>11</v>
      </c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164"/>
      <c r="AQ33" s="52"/>
      <c r="AR33" s="52"/>
      <c r="AS33" s="51">
        <v>14</v>
      </c>
    </row>
    <row r="34" spans="7:45" x14ac:dyDescent="0.35">
      <c r="G34" s="51">
        <v>15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79"/>
      <c r="W34" s="52"/>
      <c r="X34" s="162"/>
      <c r="Z34" s="167">
        <v>10</v>
      </c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164"/>
      <c r="AQ34" s="52"/>
      <c r="AR34" s="162"/>
      <c r="AS34" s="51">
        <v>15</v>
      </c>
    </row>
    <row r="35" spans="7:45" x14ac:dyDescent="0.35">
      <c r="G35" s="51">
        <v>16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79"/>
      <c r="W35" s="162"/>
      <c r="X35" s="162"/>
      <c r="Z35" s="167">
        <v>9</v>
      </c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164"/>
      <c r="AQ35" s="162"/>
      <c r="AR35" s="162"/>
      <c r="AS35" s="51">
        <v>16</v>
      </c>
    </row>
    <row r="36" spans="7:45" x14ac:dyDescent="0.35">
      <c r="G36" s="51">
        <v>17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79"/>
      <c r="W36" s="162"/>
      <c r="X36" s="162"/>
      <c r="Z36" s="167">
        <v>8</v>
      </c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164"/>
      <c r="AQ36" s="162"/>
      <c r="AR36" s="162"/>
      <c r="AS36" s="51">
        <v>17</v>
      </c>
    </row>
    <row r="37" spans="7:45" x14ac:dyDescent="0.35">
      <c r="G37" s="51">
        <v>18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79"/>
      <c r="W37" s="162"/>
      <c r="X37" s="162"/>
      <c r="Z37" s="167">
        <v>7</v>
      </c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164"/>
      <c r="AQ37" s="162"/>
      <c r="AR37" s="162"/>
      <c r="AS37" s="51">
        <v>18</v>
      </c>
    </row>
    <row r="38" spans="7:45" x14ac:dyDescent="0.35">
      <c r="G38" s="51">
        <v>19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79"/>
      <c r="W38" s="162"/>
      <c r="X38" s="162"/>
      <c r="Z38" s="167">
        <v>6</v>
      </c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164"/>
      <c r="AQ38" s="162"/>
      <c r="AR38" s="162"/>
      <c r="AS38" s="51">
        <v>19</v>
      </c>
    </row>
    <row r="39" spans="7:45" x14ac:dyDescent="0.35">
      <c r="G39" s="51">
        <v>20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79"/>
      <c r="W39" s="162"/>
      <c r="X39" s="162"/>
      <c r="Z39" s="167">
        <v>5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164"/>
      <c r="AQ39" s="162"/>
      <c r="AR39" s="162"/>
      <c r="AS39" s="51">
        <v>20</v>
      </c>
    </row>
    <row r="40" spans="7:45" x14ac:dyDescent="0.35">
      <c r="G40" s="51">
        <v>21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79"/>
      <c r="W40" s="162"/>
      <c r="X40" s="162"/>
      <c r="Z40" s="167">
        <v>4</v>
      </c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164"/>
      <c r="AQ40" s="162"/>
      <c r="AR40" s="162"/>
      <c r="AS40" s="51">
        <v>21</v>
      </c>
    </row>
    <row r="41" spans="7:45" x14ac:dyDescent="0.35">
      <c r="G41" s="51">
        <v>22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79"/>
      <c r="W41" s="162"/>
      <c r="X41" s="162"/>
      <c r="Z41" s="167">
        <v>3</v>
      </c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164"/>
      <c r="AQ41" s="162"/>
      <c r="AR41" s="162"/>
      <c r="AS41" s="51">
        <v>22</v>
      </c>
    </row>
    <row r="42" spans="7:45" x14ac:dyDescent="0.35">
      <c r="G42" s="51">
        <v>23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79"/>
      <c r="W42" s="162"/>
      <c r="X42" s="162"/>
      <c r="Z42" s="167">
        <v>2</v>
      </c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164"/>
      <c r="AQ42" s="162"/>
      <c r="AR42" s="162"/>
      <c r="AS42" s="51">
        <v>23</v>
      </c>
    </row>
    <row r="43" spans="7:45" ht="15" thickBot="1" x14ac:dyDescent="0.4">
      <c r="G43" s="51">
        <v>24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79"/>
      <c r="W43" s="162"/>
      <c r="X43" s="162"/>
      <c r="Z43" s="167">
        <v>1</v>
      </c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164"/>
      <c r="AQ43" s="162"/>
      <c r="AR43" s="162"/>
      <c r="AS43" s="51">
        <v>24</v>
      </c>
    </row>
    <row r="44" spans="7:45" ht="16" thickBot="1" x14ac:dyDescent="0.4">
      <c r="G44" s="51"/>
      <c r="H44" s="89">
        <v>1</v>
      </c>
      <c r="I44" s="89">
        <v>2</v>
      </c>
      <c r="J44" s="89">
        <v>3</v>
      </c>
      <c r="K44" s="89">
        <v>4</v>
      </c>
      <c r="L44" s="89">
        <v>5</v>
      </c>
      <c r="M44" s="89">
        <v>6</v>
      </c>
      <c r="N44" s="89">
        <v>7</v>
      </c>
      <c r="O44" s="89">
        <v>8</v>
      </c>
      <c r="P44" s="89">
        <v>9</v>
      </c>
      <c r="Q44" s="89">
        <v>10</v>
      </c>
      <c r="R44" s="89">
        <v>11</v>
      </c>
      <c r="S44" s="89">
        <v>12</v>
      </c>
      <c r="T44" s="89">
        <v>13</v>
      </c>
      <c r="U44" s="89">
        <v>14</v>
      </c>
      <c r="V44" s="163">
        <v>15</v>
      </c>
      <c r="W44" s="166">
        <v>16</v>
      </c>
      <c r="X44" s="166">
        <v>17</v>
      </c>
      <c r="AA44" s="119"/>
      <c r="AB44" s="168">
        <v>1</v>
      </c>
      <c r="AC44" s="168">
        <v>2</v>
      </c>
      <c r="AD44" s="168">
        <v>3</v>
      </c>
      <c r="AE44" s="168">
        <v>4</v>
      </c>
      <c r="AF44" s="168">
        <v>5</v>
      </c>
      <c r="AG44" s="168">
        <v>6</v>
      </c>
      <c r="AH44" s="168">
        <v>7</v>
      </c>
      <c r="AI44" s="168">
        <v>8</v>
      </c>
      <c r="AJ44" s="168">
        <v>9</v>
      </c>
      <c r="AK44" s="168">
        <v>10</v>
      </c>
      <c r="AL44" s="168">
        <v>11</v>
      </c>
      <c r="AM44" s="168">
        <v>12</v>
      </c>
      <c r="AN44" s="168">
        <v>13</v>
      </c>
      <c r="AO44" s="168">
        <v>14</v>
      </c>
      <c r="AP44" s="169">
        <v>15</v>
      </c>
      <c r="AQ44" s="166">
        <v>16</v>
      </c>
      <c r="AR44" s="166">
        <v>17</v>
      </c>
    </row>
    <row r="45" spans="7:45" x14ac:dyDescent="0.35">
      <c r="G45" s="51"/>
      <c r="H45" s="27" t="s">
        <v>29</v>
      </c>
      <c r="I45" s="27"/>
      <c r="J45" s="27"/>
      <c r="Z45" s="101"/>
      <c r="AA45" s="50"/>
      <c r="AB45" s="27" t="s">
        <v>29</v>
      </c>
    </row>
    <row r="46" spans="7:45" x14ac:dyDescent="0.35">
      <c r="G46" s="51"/>
      <c r="H46" s="27" t="s">
        <v>45</v>
      </c>
      <c r="I46" s="27"/>
      <c r="J46" s="27"/>
      <c r="W46" s="101"/>
      <c r="X46" s="101"/>
      <c r="Y46" s="101" t="s">
        <v>27</v>
      </c>
      <c r="AA46" s="50"/>
      <c r="AB46" s="27" t="s">
        <v>82</v>
      </c>
      <c r="AC46" s="27"/>
    </row>
    <row r="47" spans="7:45" ht="5" customHeight="1" x14ac:dyDescent="0.35">
      <c r="G47" s="51"/>
    </row>
    <row r="48" spans="7:45" x14ac:dyDescent="0.35"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</row>
    <row r="49" spans="7:27" x14ac:dyDescent="0.35"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</row>
    <row r="50" spans="7:27" x14ac:dyDescent="0.35"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</row>
    <row r="51" spans="7:27" x14ac:dyDescent="0.35"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</row>
    <row r="52" spans="7:27" x14ac:dyDescent="0.35"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7:27" x14ac:dyDescent="0.35"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7:27" x14ac:dyDescent="0.35"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</row>
    <row r="55" spans="7:27" x14ac:dyDescent="0.35"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7:27" x14ac:dyDescent="0.35"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7:27" x14ac:dyDescent="0.35"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7:27" x14ac:dyDescent="0.35"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7:27" x14ac:dyDescent="0.35"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7:27" x14ac:dyDescent="0.35"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  <row r="61" spans="7:27" x14ac:dyDescent="0.35"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 spans="7:27" x14ac:dyDescent="0.35"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 spans="7:27" x14ac:dyDescent="0.35"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</row>
    <row r="64" spans="7:27" x14ac:dyDescent="0.35"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</row>
  </sheetData>
  <mergeCells count="6">
    <mergeCell ref="F20:F25"/>
    <mergeCell ref="AT20:AT25"/>
    <mergeCell ref="B4:AT4"/>
    <mergeCell ref="E9:E10"/>
    <mergeCell ref="D10:D11"/>
    <mergeCell ref="G15:Z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t-1 SLr, tSLEv, A vs B</vt:lpstr>
      <vt:lpstr>Gr1 SLr, 3x3, A vs B</vt:lpstr>
      <vt:lpstr>t-2 SLm, tSLEv, A vs B</vt:lpstr>
      <vt:lpstr>Gr2 SLm, 3x3, A vs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 Agustín Sánchez Robles</cp:lastModifiedBy>
  <dcterms:created xsi:type="dcterms:W3CDTF">2018-11-20T13:30:16Z</dcterms:created>
  <dcterms:modified xsi:type="dcterms:W3CDTF">2023-06-01T17:57:58Z</dcterms:modified>
</cp:coreProperties>
</file>